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CONSORCIO-01\Downloads\"/>
    </mc:Choice>
  </mc:AlternateContent>
  <xr:revisionPtr revIDLastSave="0" documentId="13_ncr:1_{FBD28D3A-6399-41F9-86AB-7DE417ECF9BB}" xr6:coauthVersionLast="47" xr6:coauthVersionMax="47" xr10:uidLastSave="{00000000-0000-0000-0000-000000000000}"/>
  <workbookProtection workbookAlgorithmName="SHA-512" workbookHashValue="910beHomo0TJvxyWMl55MI+CB8y0+BQzJ7Gxj9Qhl6o10iS61Mucpp9REWVyRkD1aMp8SUmsHU4D4tDpNwykxw==" workbookSaltValue="A/xd8/5eH/DcIkq7SjkFPQ==" workbookSpinCount="100000" lockStructure="1"/>
  <bookViews>
    <workbookView xWindow="43080" yWindow="-120" windowWidth="21840" windowHeight="13020" tabRatio="757" firstSheet="3" activeTab="3" xr2:uid="{00000000-000D-0000-FFFF-FFFF00000000}"/>
  </bookViews>
  <sheets>
    <sheet name="Data" sheetId="6" state="hidden" r:id="rId1"/>
    <sheet name="Data2" sheetId="9" state="hidden" r:id="rId2"/>
    <sheet name="SSPP" sheetId="12" state="hidden" r:id="rId3"/>
    <sheet name="1. Instrucciones" sheetId="11" r:id="rId4"/>
    <sheet name="2. Autoevaluacion" sheetId="1" r:id="rId5"/>
    <sheet name="3. Pauta auditoria" sheetId="10" r:id="rId6"/>
    <sheet name="4. Documentacion" sheetId="3" r:id="rId7"/>
    <sheet name="5. Ejecución auditoria" sheetId="4" r:id="rId8"/>
  </sheets>
  <definedNames>
    <definedName name="_xlnm._FilterDatabase" localSheetId="4" hidden="1">'2. Autoevaluacion'!$A$32:$F$189</definedName>
    <definedName name="_xlnm._FilterDatabase" localSheetId="5" hidden="1">'3. Pauta auditoria'!$A$34:$J$34</definedName>
    <definedName name="_xlnm._FilterDatabase" localSheetId="6" hidden="1">'4. Documentacion'!$A$8:$C$8</definedName>
    <definedName name="_xlnm._FilterDatabase" localSheetId="0" hidden="1">Data!#REF!</definedName>
    <definedName name="_xlnm._FilterDatabase" localSheetId="2" hidden="1">SSPP!$A$24:$J$24</definedName>
    <definedName name="_xlnm.Print_Area" localSheetId="4">'2. Autoevaluacion'!$A$1:$F$189</definedName>
    <definedName name="valparaiso">Data!$H$7:$H$44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3" i="1" l="1"/>
  <c r="E45" i="1"/>
  <c r="E13" i="1"/>
  <c r="E15" i="1"/>
  <c r="E14" i="1"/>
  <c r="E12" i="1"/>
  <c r="C17" i="10" l="1"/>
  <c r="D6" i="12" s="1"/>
  <c r="C18" i="10"/>
  <c r="D7" i="12" s="1"/>
  <c r="C19" i="10"/>
  <c r="D8" i="12" s="1"/>
  <c r="C20" i="10"/>
  <c r="D9" i="12" s="1"/>
  <c r="C21" i="10"/>
  <c r="D10" i="12" s="1"/>
  <c r="C22" i="10"/>
  <c r="D11" i="12" s="1"/>
  <c r="C23" i="10"/>
  <c r="D12" i="12" s="1"/>
  <c r="C24" i="10"/>
  <c r="D13" i="12" s="1"/>
  <c r="C25" i="10"/>
  <c r="D14" i="12" s="1"/>
  <c r="C26" i="10"/>
  <c r="D15" i="12" s="1"/>
  <c r="C27" i="10"/>
  <c r="D16" i="12" s="1"/>
  <c r="C28" i="10"/>
  <c r="D17" i="12" s="1"/>
  <c r="C29" i="10"/>
  <c r="D18" i="12" s="1"/>
  <c r="C30" i="10"/>
  <c r="D19" i="12" s="1"/>
  <c r="C31" i="10"/>
  <c r="D20" i="12" s="1"/>
  <c r="C32" i="10"/>
  <c r="D21" i="12" s="1"/>
  <c r="C33" i="10"/>
  <c r="D22" i="12" s="1"/>
  <c r="C16" i="10"/>
  <c r="D5" i="12" s="1"/>
  <c r="C14" i="10"/>
  <c r="D3" i="12" s="1"/>
  <c r="C13" i="10"/>
  <c r="D2" i="12" s="1"/>
  <c r="E11" i="1"/>
  <c r="D3" i="1"/>
  <c r="C1" i="1"/>
  <c r="F34" i="1"/>
  <c r="F35" i="1"/>
  <c r="F36" i="1"/>
  <c r="F37" i="1"/>
  <c r="F38" i="1"/>
  <c r="F39" i="1"/>
  <c r="F40" i="1"/>
  <c r="F41" i="1"/>
  <c r="F46" i="1"/>
  <c r="F49" i="1"/>
  <c r="F50" i="1"/>
  <c r="F51" i="1"/>
  <c r="F52" i="1"/>
  <c r="F56" i="1"/>
  <c r="F57" i="1"/>
  <c r="F58" i="1"/>
  <c r="F61" i="1"/>
  <c r="F63" i="1"/>
  <c r="F64" i="1"/>
  <c r="F65" i="1"/>
  <c r="F66" i="1"/>
  <c r="F67" i="1"/>
  <c r="F68" i="1"/>
  <c r="F69" i="1"/>
  <c r="F70" i="1"/>
  <c r="F71" i="1"/>
  <c r="F72" i="1"/>
  <c r="F73" i="1"/>
  <c r="F74"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54" i="1"/>
  <c r="F155" i="1"/>
  <c r="F160" i="1"/>
  <c r="F166" i="1"/>
  <c r="F171" i="1"/>
  <c r="F172" i="1"/>
  <c r="F173" i="1"/>
  <c r="F174" i="1"/>
  <c r="F177" i="1"/>
  <c r="F179" i="1"/>
  <c r="F180" i="1"/>
  <c r="F181" i="1"/>
  <c r="F182" i="1"/>
  <c r="F183" i="1"/>
  <c r="F184" i="1"/>
  <c r="F185" i="1"/>
  <c r="F186" i="1"/>
  <c r="F187" i="1"/>
  <c r="F188" i="1"/>
  <c r="F189" i="1"/>
  <c r="F33" i="1"/>
  <c r="J36" i="10"/>
  <c r="J37" i="10"/>
  <c r="J38" i="10"/>
  <c r="J39" i="10"/>
  <c r="J40" i="10"/>
  <c r="J41" i="10"/>
  <c r="J42" i="10"/>
  <c r="J43" i="10"/>
  <c r="J44" i="10"/>
  <c r="J45" i="10"/>
  <c r="J46" i="10"/>
  <c r="J47" i="10"/>
  <c r="J48" i="10"/>
  <c r="J49" i="10"/>
  <c r="J50" i="10"/>
  <c r="J51" i="10"/>
  <c r="J52" i="10"/>
  <c r="J53" i="10"/>
  <c r="J54" i="10"/>
  <c r="J55" i="10"/>
  <c r="J56" i="10"/>
  <c r="J57" i="10"/>
  <c r="J58" i="10"/>
  <c r="J59" i="10"/>
  <c r="J60" i="10"/>
  <c r="J61" i="10"/>
  <c r="J62" i="10"/>
  <c r="J63" i="10"/>
  <c r="J64" i="10"/>
  <c r="J65" i="10"/>
  <c r="J66" i="10"/>
  <c r="J67" i="10"/>
  <c r="J68" i="10"/>
  <c r="J69" i="10"/>
  <c r="J70" i="10"/>
  <c r="J71" i="10"/>
  <c r="J72" i="10"/>
  <c r="J73" i="10"/>
  <c r="J74" i="10"/>
  <c r="J75" i="10"/>
  <c r="J76" i="10"/>
  <c r="J77" i="10"/>
  <c r="J78" i="10"/>
  <c r="J79" i="10"/>
  <c r="J80" i="10"/>
  <c r="J81" i="10"/>
  <c r="J82" i="10"/>
  <c r="J83" i="10"/>
  <c r="J84" i="10"/>
  <c r="J85" i="10"/>
  <c r="J86" i="10"/>
  <c r="J87" i="10"/>
  <c r="J88" i="10"/>
  <c r="J89" i="10"/>
  <c r="J90" i="10"/>
  <c r="J91" i="10"/>
  <c r="J92" i="10"/>
  <c r="J93" i="10"/>
  <c r="J94" i="10"/>
  <c r="J95" i="10"/>
  <c r="J96" i="10"/>
  <c r="J97" i="10"/>
  <c r="J98" i="10"/>
  <c r="J99" i="10"/>
  <c r="J100" i="10"/>
  <c r="J101" i="10"/>
  <c r="J102" i="10"/>
  <c r="J103" i="10"/>
  <c r="J104" i="10"/>
  <c r="J105" i="10"/>
  <c r="J106" i="10"/>
  <c r="J107" i="10"/>
  <c r="J108" i="10"/>
  <c r="J109" i="10"/>
  <c r="J110" i="10"/>
  <c r="J111" i="10"/>
  <c r="J112" i="10"/>
  <c r="J113" i="10"/>
  <c r="J114" i="10"/>
  <c r="J115" i="10"/>
  <c r="J116" i="10"/>
  <c r="J117" i="10"/>
  <c r="J118" i="10"/>
  <c r="J119" i="10"/>
  <c r="J120" i="10"/>
  <c r="J121" i="10"/>
  <c r="J122" i="10"/>
  <c r="J123" i="10"/>
  <c r="J124" i="10"/>
  <c r="J125" i="10"/>
  <c r="J126" i="10"/>
  <c r="J127" i="10"/>
  <c r="J128" i="10"/>
  <c r="J129" i="10"/>
  <c r="J130" i="10"/>
  <c r="J131" i="10"/>
  <c r="J132" i="10"/>
  <c r="J133" i="10"/>
  <c r="J134" i="10"/>
  <c r="J135" i="10"/>
  <c r="J136" i="10"/>
  <c r="J137" i="10"/>
  <c r="J138" i="10"/>
  <c r="J139" i="10"/>
  <c r="J140" i="10"/>
  <c r="J141" i="10"/>
  <c r="J142" i="10"/>
  <c r="J143" i="10"/>
  <c r="J144" i="10"/>
  <c r="J145" i="10"/>
  <c r="J146" i="10"/>
  <c r="J147" i="10"/>
  <c r="J148" i="10"/>
  <c r="J149" i="10"/>
  <c r="J150" i="10"/>
  <c r="J151" i="10"/>
  <c r="J152" i="10"/>
  <c r="J153" i="10"/>
  <c r="J154" i="10"/>
  <c r="J155" i="10"/>
  <c r="J156" i="10"/>
  <c r="J157" i="10"/>
  <c r="J158" i="10"/>
  <c r="J159" i="10"/>
  <c r="J160" i="10"/>
  <c r="J161" i="10"/>
  <c r="J162" i="10"/>
  <c r="J163" i="10"/>
  <c r="J164" i="10"/>
  <c r="J165" i="10"/>
  <c r="J166" i="10"/>
  <c r="J167" i="10"/>
  <c r="J168" i="10"/>
  <c r="J169" i="10"/>
  <c r="J170" i="10"/>
  <c r="J171" i="10"/>
  <c r="J172" i="10"/>
  <c r="J173" i="10"/>
  <c r="J174" i="10"/>
  <c r="J175" i="10"/>
  <c r="J176" i="10"/>
  <c r="J177" i="10"/>
  <c r="J178" i="10"/>
  <c r="J179" i="10"/>
  <c r="J180" i="10"/>
  <c r="J181" i="10"/>
  <c r="J182" i="10"/>
  <c r="J183" i="10"/>
  <c r="J184" i="10"/>
  <c r="J185" i="10"/>
  <c r="J186" i="10"/>
  <c r="J187" i="10"/>
  <c r="J188" i="10"/>
  <c r="J189" i="10"/>
  <c r="J190" i="10"/>
  <c r="J191" i="10"/>
  <c r="E42" i="1"/>
  <c r="F43" i="1"/>
  <c r="E44" i="1"/>
  <c r="F44" i="1" s="1"/>
  <c r="F45" i="1"/>
  <c r="E47" i="1"/>
  <c r="F47" i="1" s="1"/>
  <c r="E48" i="1"/>
  <c r="F48" i="1" s="1"/>
  <c r="E53" i="1"/>
  <c r="F53" i="1" s="1"/>
  <c r="E54" i="1"/>
  <c r="F54" i="1" s="1"/>
  <c r="E55" i="1"/>
  <c r="F55" i="1" s="1"/>
  <c r="E59" i="1"/>
  <c r="F59" i="1" s="1"/>
  <c r="E60" i="1"/>
  <c r="F60" i="1" s="1"/>
  <c r="E62" i="1"/>
  <c r="F62" i="1" s="1"/>
  <c r="E75" i="1"/>
  <c r="F75" i="1" s="1"/>
  <c r="E76" i="1"/>
  <c r="F76" i="1" s="1"/>
  <c r="E149" i="1"/>
  <c r="F149" i="1" s="1"/>
  <c r="E150" i="1"/>
  <c r="F150" i="1" s="1"/>
  <c r="E151" i="1"/>
  <c r="F151" i="1" s="1"/>
  <c r="E152" i="1"/>
  <c r="F152" i="1" s="1"/>
  <c r="E153" i="1"/>
  <c r="F153" i="1" s="1"/>
  <c r="E156" i="1"/>
  <c r="F156" i="1" s="1"/>
  <c r="E157" i="1"/>
  <c r="F157" i="1" s="1"/>
  <c r="E158" i="1"/>
  <c r="F158" i="1" s="1"/>
  <c r="E159" i="1"/>
  <c r="F159" i="1" s="1"/>
  <c r="E161" i="1"/>
  <c r="F161" i="1" s="1"/>
  <c r="E162" i="1"/>
  <c r="F162" i="1" s="1"/>
  <c r="E163" i="1"/>
  <c r="F163" i="1" s="1"/>
  <c r="E164" i="1"/>
  <c r="F164" i="1" s="1"/>
  <c r="E165" i="1"/>
  <c r="F165" i="1" s="1"/>
  <c r="E167" i="1"/>
  <c r="F167" i="1" s="1"/>
  <c r="E168" i="1"/>
  <c r="F168" i="1" s="1"/>
  <c r="E169" i="1"/>
  <c r="F169" i="1" s="1"/>
  <c r="E170" i="1"/>
  <c r="F170" i="1" s="1"/>
  <c r="E175" i="1"/>
  <c r="F175" i="1" s="1"/>
  <c r="E176" i="1"/>
  <c r="F176" i="1" s="1"/>
  <c r="E178" i="1"/>
  <c r="F178" i="1" s="1"/>
  <c r="A9" i="3" l="1" a="1"/>
  <c r="A9" i="3" s="1"/>
  <c r="A35" i="10" a="1"/>
  <c r="A35" i="10" s="1"/>
  <c r="K35" i="10" a="1"/>
  <c r="K35" i="10" s="1"/>
  <c r="F42" i="1"/>
  <c r="D8" i="1"/>
  <c r="D7" i="1"/>
  <c r="D6" i="1"/>
  <c r="D5" i="1"/>
  <c r="C2" i="1" s="1"/>
  <c r="J35" i="10" l="1"/>
  <c r="C8" i="4"/>
  <c r="C7" i="4"/>
  <c r="C6" i="4"/>
  <c r="R33" i="9" a="1"/>
  <c r="R33" i="9" s="1"/>
  <c r="C15" i="10"/>
  <c r="D4" i="12" s="1"/>
  <c r="M34" i="9"/>
  <c r="M35" i="9"/>
  <c r="M36" i="9"/>
  <c r="M37" i="9"/>
  <c r="M38" i="9"/>
  <c r="M39" i="9"/>
  <c r="M40" i="9"/>
  <c r="M41" i="9"/>
  <c r="M42" i="9"/>
  <c r="M43" i="9"/>
  <c r="M44" i="9"/>
  <c r="M45" i="9"/>
  <c r="M46" i="9"/>
  <c r="M47" i="9"/>
  <c r="M48" i="9"/>
  <c r="M49" i="9"/>
  <c r="M50" i="9"/>
  <c r="M51" i="9"/>
  <c r="M52" i="9"/>
  <c r="M53" i="9"/>
  <c r="M54" i="9"/>
  <c r="M55" i="9"/>
  <c r="M56" i="9"/>
  <c r="M57" i="9"/>
  <c r="M58" i="9"/>
  <c r="M59" i="9"/>
  <c r="M60" i="9"/>
  <c r="M61" i="9"/>
  <c r="M62" i="9"/>
  <c r="M63" i="9"/>
  <c r="M64" i="9"/>
  <c r="M65" i="9"/>
  <c r="M66" i="9"/>
  <c r="M67" i="9"/>
  <c r="M68" i="9"/>
  <c r="M69" i="9"/>
  <c r="M70" i="9"/>
  <c r="M71" i="9"/>
  <c r="M72" i="9"/>
  <c r="M73" i="9"/>
  <c r="M74" i="9"/>
  <c r="M75" i="9"/>
  <c r="M76" i="9"/>
  <c r="M77" i="9"/>
  <c r="M78" i="9"/>
  <c r="M79" i="9"/>
  <c r="M80" i="9"/>
  <c r="M81" i="9"/>
  <c r="M82" i="9"/>
  <c r="M83" i="9"/>
  <c r="M84" i="9"/>
  <c r="M85" i="9"/>
  <c r="M86" i="9"/>
  <c r="M87" i="9"/>
  <c r="M88" i="9"/>
  <c r="M89" i="9"/>
  <c r="M90" i="9"/>
  <c r="M91" i="9"/>
  <c r="M92" i="9"/>
  <c r="M93" i="9"/>
  <c r="M94" i="9"/>
  <c r="M95" i="9"/>
  <c r="M96" i="9"/>
  <c r="M97" i="9"/>
  <c r="M98" i="9"/>
  <c r="M99" i="9"/>
  <c r="M100" i="9"/>
  <c r="M101" i="9"/>
  <c r="M102" i="9"/>
  <c r="M103" i="9"/>
  <c r="M104" i="9"/>
  <c r="M105" i="9"/>
  <c r="M106" i="9"/>
  <c r="M107" i="9"/>
  <c r="M108" i="9"/>
  <c r="M109" i="9"/>
  <c r="M110" i="9"/>
  <c r="M111" i="9"/>
  <c r="M112" i="9"/>
  <c r="M113" i="9"/>
  <c r="M114" i="9"/>
  <c r="M115" i="9"/>
  <c r="M116" i="9"/>
  <c r="M117" i="9"/>
  <c r="M118" i="9"/>
  <c r="M119" i="9"/>
  <c r="M120" i="9"/>
  <c r="M121" i="9"/>
  <c r="M122" i="9"/>
  <c r="M123" i="9"/>
  <c r="M124" i="9"/>
  <c r="M125" i="9"/>
  <c r="M126" i="9"/>
  <c r="M127" i="9"/>
  <c r="M128" i="9"/>
  <c r="M129" i="9"/>
  <c r="M130" i="9"/>
  <c r="M131" i="9"/>
  <c r="M132" i="9"/>
  <c r="M133" i="9"/>
  <c r="M134" i="9"/>
  <c r="M135" i="9"/>
  <c r="M136" i="9"/>
  <c r="M137" i="9"/>
  <c r="M138" i="9"/>
  <c r="M139" i="9"/>
  <c r="M140" i="9"/>
  <c r="M141" i="9"/>
  <c r="M142" i="9"/>
  <c r="M143" i="9"/>
  <c r="M144" i="9"/>
  <c r="M145" i="9"/>
  <c r="M146" i="9"/>
  <c r="M147" i="9"/>
  <c r="M148" i="9"/>
  <c r="M149" i="9"/>
  <c r="M150" i="9"/>
  <c r="M151" i="9"/>
  <c r="M152" i="9"/>
  <c r="M153" i="9"/>
  <c r="M154" i="9"/>
  <c r="M155" i="9"/>
  <c r="M156" i="9"/>
  <c r="M157" i="9"/>
  <c r="M158" i="9"/>
  <c r="M159" i="9"/>
  <c r="M160" i="9"/>
  <c r="M161" i="9"/>
  <c r="M162" i="9"/>
  <c r="M163" i="9"/>
  <c r="M164" i="9"/>
  <c r="M165" i="9"/>
  <c r="M166" i="9"/>
  <c r="M167" i="9"/>
  <c r="M168" i="9"/>
  <c r="M169" i="9"/>
  <c r="M170" i="9"/>
  <c r="M171" i="9"/>
  <c r="M172" i="9"/>
  <c r="M173" i="9"/>
  <c r="M174" i="9"/>
  <c r="M175" i="9"/>
  <c r="M176" i="9"/>
  <c r="M177" i="9"/>
  <c r="M178" i="9"/>
  <c r="M179" i="9"/>
  <c r="M180" i="9"/>
  <c r="M181" i="9"/>
  <c r="M182" i="9"/>
  <c r="M183" i="9"/>
  <c r="M184" i="9"/>
  <c r="M185" i="9"/>
  <c r="M186" i="9"/>
  <c r="M187" i="9"/>
  <c r="M188" i="9"/>
  <c r="M189" i="9"/>
  <c r="M33" i="9"/>
  <c r="C10" i="10"/>
  <c r="C9" i="10"/>
  <c r="C8" i="10"/>
  <c r="C7" i="10"/>
  <c r="C7" i="3"/>
  <c r="C6" i="3"/>
  <c r="C5" i="3"/>
  <c r="C3" i="3"/>
  <c r="A25" i="12" l="1" a="1"/>
  <c r="A25" i="12" s="1"/>
  <c r="E10" i="10"/>
  <c r="E7" i="10"/>
  <c r="E8" i="10"/>
  <c r="E9" i="10"/>
  <c r="C11" i="10"/>
  <c r="B9" i="1"/>
  <c r="C1" i="10" l="1"/>
  <c r="C1" i="3"/>
  <c r="D10" i="10"/>
  <c r="F10" i="10" s="1"/>
  <c r="D9" i="10"/>
  <c r="F9" i="10" s="1"/>
  <c r="D8" i="10"/>
  <c r="F8" i="10" s="1"/>
  <c r="D7" i="10" l="1"/>
  <c r="D9" i="1"/>
  <c r="J2" i="6" s="1"/>
  <c r="C2" i="3" l="1"/>
  <c r="C2" i="10"/>
  <c r="F7" i="10"/>
  <c r="F11" i="10" s="1"/>
  <c r="D11" i="10"/>
  <c r="G9" i="10" l="1"/>
  <c r="G8" i="10"/>
  <c r="G10" i="10"/>
  <c r="G7" i="10" l="1"/>
  <c r="G11" i="10" s="1"/>
  <c r="E11" i="10"/>
  <c r="C3" i="10"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<sst xmlns="http://schemas.openxmlformats.org/spreadsheetml/2006/main" count="3582" uniqueCount="687">
  <si>
    <t>Elija una opción</t>
  </si>
  <si>
    <t>Coquimbo</t>
  </si>
  <si>
    <t>Micro</t>
  </si>
  <si>
    <t>Sí cumplo</t>
  </si>
  <si>
    <t>1er-Micro-0,01 a 200,00</t>
  </si>
  <si>
    <t>Valparaíso</t>
  </si>
  <si>
    <t>Estacional (partos en invierno-primavera)</t>
  </si>
  <si>
    <t>0 - 500.000</t>
  </si>
  <si>
    <t>Si</t>
  </si>
  <si>
    <t>Pequeña</t>
  </si>
  <si>
    <t>No cumplo</t>
  </si>
  <si>
    <t>1er-Pequeña-2.400,00 a 5.000,00</t>
  </si>
  <si>
    <t>Metropolitana</t>
  </si>
  <si>
    <t>Biestacional (partos en otoño e invierno-primavera)</t>
  </si>
  <si>
    <t>500.000 - 1.500.000</t>
  </si>
  <si>
    <t>No</t>
  </si>
  <si>
    <t>Mediana</t>
  </si>
  <si>
    <t>No aplica a mi sistema productivo</t>
  </si>
  <si>
    <t>1er-Mediana-25.000,00 a 50.000,00</t>
  </si>
  <si>
    <t>O'Higgins</t>
  </si>
  <si>
    <t>Permanente (partos todo el año)</t>
  </si>
  <si>
    <t>1.500.000 - 5.000.000</t>
  </si>
  <si>
    <t>Grande</t>
  </si>
  <si>
    <t>No cumplo, pero es factible</t>
  </si>
  <si>
    <t>1er-Gran-100.000,00 a 200.000,00</t>
  </si>
  <si>
    <t>Maule</t>
  </si>
  <si>
    <t>Otro</t>
  </si>
  <si>
    <t>5.000.000 - 10.000.000</t>
  </si>
  <si>
    <t>Ñuble</t>
  </si>
  <si>
    <t>BioBío</t>
  </si>
  <si>
    <t>La Araucanía</t>
  </si>
  <si>
    <t>Los Ríos</t>
  </si>
  <si>
    <t>Los Lagos</t>
  </si>
  <si>
    <t>Aysén</t>
  </si>
  <si>
    <t>Sobre 10.000.000</t>
  </si>
  <si>
    <t>Isla de Pascua</t>
  </si>
  <si>
    <t>Calle Larga</t>
  </si>
  <si>
    <t>Los Andes</t>
  </si>
  <si>
    <t>Rinconada</t>
  </si>
  <si>
    <t>San Esteban</t>
  </si>
  <si>
    <t>Cabildo</t>
  </si>
  <si>
    <t>Magallanes</t>
  </si>
  <si>
    <t>La Ligua</t>
  </si>
  <si>
    <t>Papudo</t>
  </si>
  <si>
    <t>Petorca</t>
  </si>
  <si>
    <t xml:space="preserve">Ejemplo: Agrícola Don Juan Ltda.  </t>
  </si>
  <si>
    <t>Zapallar</t>
  </si>
  <si>
    <t>Ejemplo: 12.345.678-9</t>
  </si>
  <si>
    <t>Hijuelas</t>
  </si>
  <si>
    <t>La Calera</t>
  </si>
  <si>
    <t xml:space="preserve">Ejemplo: Avenida O'Higgins 1234, Oficina 567     </t>
  </si>
  <si>
    <t>La Cruz</t>
  </si>
  <si>
    <t>Nogales</t>
  </si>
  <si>
    <t>Quillota</t>
  </si>
  <si>
    <t xml:space="preserve">Ejemplo: Juan González Muñoz        </t>
  </si>
  <si>
    <t>Algarrobo</t>
  </si>
  <si>
    <t>Ejemplo: juan@gmail.cl</t>
  </si>
  <si>
    <t>Cartagena</t>
  </si>
  <si>
    <t xml:space="preserve">Ejemplo: Pedro Díaz Rojas        </t>
  </si>
  <si>
    <t>El Quisco</t>
  </si>
  <si>
    <t>El Tabo</t>
  </si>
  <si>
    <t>Ejemplo: 923456789</t>
  </si>
  <si>
    <t>San Antonio</t>
  </si>
  <si>
    <t>Ejemplo: pedro@gmail.cl</t>
  </si>
  <si>
    <t>Santo Domingo</t>
  </si>
  <si>
    <t>99.3.45.6789</t>
  </si>
  <si>
    <t>Catemu</t>
  </si>
  <si>
    <t xml:space="preserve">Ejemplo: Fundo El Rovles         </t>
  </si>
  <si>
    <t>Llay-Llay</t>
  </si>
  <si>
    <t>Ejemplo: Sector El Arrayán, ruta A-443, km 4</t>
  </si>
  <si>
    <t>Panquehue</t>
  </si>
  <si>
    <t>Putaendo</t>
  </si>
  <si>
    <t>Ejemplo: Río Negro</t>
  </si>
  <si>
    <t>San Felipe</t>
  </si>
  <si>
    <t>Santa María</t>
  </si>
  <si>
    <t>Casablanca</t>
  </si>
  <si>
    <t>Concón</t>
  </si>
  <si>
    <t>Juan Fernández</t>
  </si>
  <si>
    <t>Puchuncaví</t>
  </si>
  <si>
    <t>Quintero</t>
  </si>
  <si>
    <t>Viña del Mar</t>
  </si>
  <si>
    <t>Limache</t>
  </si>
  <si>
    <t>Olmué</t>
  </si>
  <si>
    <t>Quilpué</t>
  </si>
  <si>
    <t>Villa Alemana</t>
  </si>
  <si>
    <t>N°</t>
  </si>
  <si>
    <t>Dimensión</t>
  </si>
  <si>
    <t>Tema</t>
  </si>
  <si>
    <t>Unidad de verificación</t>
  </si>
  <si>
    <t>Acción</t>
  </si>
  <si>
    <t>Medio Verificación</t>
  </si>
  <si>
    <t>Nivel</t>
  </si>
  <si>
    <t>Puntaje</t>
  </si>
  <si>
    <t>Documentación</t>
  </si>
  <si>
    <t>PABCO</t>
  </si>
  <si>
    <t>Ambiental</t>
  </si>
  <si>
    <t>Bienestar animal</t>
  </si>
  <si>
    <t>Comederos y bebederos</t>
  </si>
  <si>
    <t>El piso que rodea a bebederos y comederos está lo suficientemente firme para permitir el acceso sin dificultad de los animales. En el caso de piso de tierra es factible acceder hasta el bebedero sin empantanarse.</t>
  </si>
  <si>
    <t>Inspección visual. El piso alrededor de bebederos y comederos se observan de acuerdo con lo establecido en la acción.</t>
  </si>
  <si>
    <t>Básico</t>
  </si>
  <si>
    <t>No requiere</t>
  </si>
  <si>
    <t>Asegurar que los alimentos y el agua son adecuados en cantidad y calidad</t>
  </si>
  <si>
    <t>Los bebederos se mantienen operativos y limpios:
(a) tanto el agua como los bebederos se observan limpios (no existe evidencia de costras o suciedad),
(b) los bebederos se rellenan correctamente y el flotador corta el agua correctamente,
(c) se verifica que el bebedero no está roto ni presenta filtraciones.</t>
  </si>
  <si>
    <t>Inspección visual. Los bebederos se observan de acuerdo con lo establecido en la acción.</t>
  </si>
  <si>
    <t>Inspección visual. Los bebederos y los animales se observan de acuerdo con lo establecido en la acción.</t>
  </si>
  <si>
    <t>Administración</t>
  </si>
  <si>
    <t xml:space="preserve">El plantel cuenta con un Protocolo de Manejo del Dolor para acompañar los procedimientos quirúrgicos y otros que potencialmente pueden ocasionar dolor, como también para el tratamiento de enfermedades dolorosas. El Protocolo es elaborado y firmado por un Médico Veterinario y debe incluir al menos: Protocolo de anestesia y/o analgesia a utilizar según el tipo de procedimiento y el personal autorizado y entrenado a desarrollar los procedimientos bajo la responsabilidad de un Médico Veterinario. Los procedimientos realizados son registrados en el libro de visita del Médico Veterinario o ficha clínica del animal indicando: tipo de procedimiento realizado, la(s) persona(s) que lo realiza y los medicamentos utilizados. </t>
  </si>
  <si>
    <t>Protocolo de Manejo del Dolor firmado por un Médico Veterinario y registro, libro de visita del Médico Veterinario o ficha clínica del animal (digital o en papel) de acuerdo con lo establecido en la acción.</t>
  </si>
  <si>
    <t>Registro, libro de visita del Médico Veterinario o ficha clínica del animal. Documento impreso de protocolo de manejo del dolor firmado por médico veterinario. El protocolo debe indicar los procedimientos que puede desarrollar el personal entrenado en el predio.</t>
  </si>
  <si>
    <t>Asegurar que los animales están libres de dolor, lesiones y enfermedades</t>
  </si>
  <si>
    <t>Registro, libro de visita del Médico Veterinario o ficha clínica del animal (digital o en papel) de acuerdo con lo establecido en la acción.</t>
  </si>
  <si>
    <t>Declaración jurada firmada por un Médico Veterinario que indique que el procedimiento no fue realizado en el último año. En caso de haber realizado el procedimiento, se verifica la existencia de registro, libro de visita del Médico Veterinario o ficha clínica del animal (digital o papel) de acuerdo con lo establecido en la acción.</t>
  </si>
  <si>
    <t>Administración
Animales</t>
  </si>
  <si>
    <t xml:space="preserve">En el plantel se prohíbe la práctica de amputación pezones productivos y cola. Este tipo de procedimientos son realizados sólo en caso de emergencia y es realizada por un Médico Veterinario. En caso de haber realizado alguno de estos procedimientos se cuenta con registro donde se indique el motivo clínico y procedimiento utilizado. </t>
  </si>
  <si>
    <t>Registro, libro de visita del Médico Veterinario o ficha clínica del animal.</t>
  </si>
  <si>
    <t>El plantel cuenta con un Protocolo de Eutanasia firmado por un Médico Veterinario que indica en qué casos realizar el procedimiento, la metodología a utilizar y el personal autorizado y entrenado a desarrollar los procedimientos bajo la responsabilidad de un Médico Veterinario.</t>
  </si>
  <si>
    <t>Protocolo de Eutanasia de acuerdo con lo establecido a la acción.</t>
  </si>
  <si>
    <t>Contar e implementar procedimientos adecuados para el eutanasia de animales</t>
  </si>
  <si>
    <t>Fosa/sitio animales muertos</t>
  </si>
  <si>
    <t>Inspección visual. La fosa y/o lugar de disposición de los animales muertos se observa de acuerdo con lo establecido en la acción.</t>
  </si>
  <si>
    <t>Disponer adecuadamente los animales muertos</t>
  </si>
  <si>
    <t>El plantel cuenta con un Programa de Manejo Sanitario Preventivo (vacunaciones y desparasitaciones) y se mantiene un sistema de registros de todos los tratamientos realizados a los animales, sean estos terapéuticos, metafilácticos y vacunas, asociados a la identificación individual de cada animal lechero. El programa de manejo sanitario preventivo indica: fecha de aplicación, identificación de los animales, clase de animal, motivo del tratamiento, nombre comercial de los medicamentos de uso veterinario, dosis suministrada, duración del tratamiento, tiempo de carencia, fecha de finalización del resguardo o carencia y fecha de ingreso a la ordeña de leche para uso humano.</t>
  </si>
  <si>
    <t>PABCO vigente y últimas pautas aprobadas (Pauta de Evaluación Anexo Lechero 051, versión 1, exigencia 5.1). Para el caso de los planteles que no cuenten con PABCO, se verifica la existencia de un programa de manejo sanitario preventivo y registro de todos los tratamientos realizados a los animales de acuerdo con lo establecido a la acción.</t>
  </si>
  <si>
    <t>Disponer de un programa eficaz para la gestión sanitaria del rebaño</t>
  </si>
  <si>
    <t>PABCO A Lechero vigente y última pauta aprobada o certificado vigente del SAG de predio libre de Brucelosis.</t>
  </si>
  <si>
    <t>PABCO A Lechero vigente y última pauta aprobada o certificado vigente del SAG de predio libre de Tuberculosis.</t>
  </si>
  <si>
    <t>Límite plantel</t>
  </si>
  <si>
    <t>Posee cercos perimetrales en buen estado, que permiten delimitar la propiedad e impedir el libre paso de personas no autorizadas, bovinos externos al plantel y otros animales.</t>
  </si>
  <si>
    <t>PABCO vigente y últimas pautas aprobadas (Pauta de Evaluación PABCO Bovino 050, versión 4, exigencia 1.1). Para el caso de los planteles que no cuenten con PABCO, los cercos perimetrales se observan de acuerdo con lo establecido en la acción.</t>
  </si>
  <si>
    <t>PABCO A Lechero vigente y última pauta aprobada (si es predio PABCO).</t>
  </si>
  <si>
    <t>Prevenir la entrada de enfermedades al plantel</t>
  </si>
  <si>
    <t>Más de un área del plantel</t>
  </si>
  <si>
    <t>Proporcionar a los animales suficiente espacio, un entorno seguro, cómodo y limpio</t>
  </si>
  <si>
    <t>Infraestructura alojamiento o área de confinamiento productivo</t>
  </si>
  <si>
    <t xml:space="preserve">El lugar donde se alojan los animales lecheros y los accesos que forman parte de éste, están suficientemente limpios de estiércol y suciedad. </t>
  </si>
  <si>
    <t>PABCO vigente y últimas pautas aprobadas (Pauta de Evaluación Anexo Lechero 051, versión 1, exigencia 2.3). Para el caso de los planteles que no cuenten con PABCO, las áreas de alojamiento y accesos se observan de acuerdo con lo establecido en la acción.</t>
  </si>
  <si>
    <t>Mangas</t>
  </si>
  <si>
    <t>Posee corrales, mangas, cargaderos (móviles o fijos) para el manejo adecuado de los animales, permitiendo la toma de muestras y acciones sanitarias, evitando causar daño a los animales.</t>
  </si>
  <si>
    <t>PABCO vigente y últimas pautas aprobadas (Pauta de Evaluación PABCO Bovino 050, versión 4, exigencia 1.2). Para el caso de los planteles que no cuenten con PABCO, los corrales, mangas, cargaderos (móviles o fijos) se observan de acuerdo con lo establecido en la acción.</t>
  </si>
  <si>
    <t>Sala de ordeña y de estanques</t>
  </si>
  <si>
    <t>Inspección visual. La iluminación se observa de acuerdo con lo establecido en la acción.</t>
  </si>
  <si>
    <t>La dimensión de los bretes o puestos de ordeña son de un tamaño que asegura la protección y comodidad de las vacas mientras son ordeñadas. Las vacas no presentan posturas incómodas durante la ordeña.</t>
  </si>
  <si>
    <t>Inspección visual. Las vacas no presentan posturas incómodas durante la ordeña.</t>
  </si>
  <si>
    <t>Corral o área pre-parto y parto</t>
  </si>
  <si>
    <t>El corral, área o potrero de preparto y parto se encuentra limpio y seco, sin exceso de fecas o barro.</t>
  </si>
  <si>
    <t>Inspección visual. El corral, área o potrero de preparto y parto se observan de acuerdo con lo establecido en la acción.</t>
  </si>
  <si>
    <t>Proveer condiciones adecuadas durante la crianza</t>
  </si>
  <si>
    <t>Ternerera</t>
  </si>
  <si>
    <t>Los bebederos en los corrales de crianza (individual o colectivo) o potreros cuentan con agua limpia y accesible. En caso de sistemas con corral individual para recién nacidos (o cunas) considerar un lapso máximo de 3 días sólo con acceso a leche. En corrales de crianza individual y colectivos debe haber acceso al agua desde el primer día.</t>
  </si>
  <si>
    <t>Inspección visual. Los bebederos en los corrales de crianza (individual o colectivo) o potreros se observan de acuerdo con lo establecido en la acción.</t>
  </si>
  <si>
    <t>Se suministran a los animales bovinos, solo medicamentos de uso veterinario, registrados o autorizados por el Servicio Agrícola y Ganadero (SAG) específicos para la especie.</t>
  </si>
  <si>
    <t>PABCO vigente y últimas pautas aprobadas (Pauta de evaluación PABCO Bovino 050, versión 4, exigencia 5.8). Para el caso de los planteles que no cuenten con PABCO, se realiza inspección visual de los medicamentos presentes en el plantel acreditando el registro o autorización del SAG.</t>
  </si>
  <si>
    <t>Utilizar medicamentos veterinarios adecuadamente</t>
  </si>
  <si>
    <t>Almacenaje y bodega</t>
  </si>
  <si>
    <t>Se dispone de un recinto aislado donde se puede producir o almacenar alimentos o suplementos para uso animal, con el propósito de asegurar su inocuidad; evitando la contaminación con sustancias peligrosas.</t>
  </si>
  <si>
    <t>PABCO vigente y últimas pautas aprobadas (Pauta de Evaluación PABCO Bovino 050, versión 4, exigencia 1.4). Para el caso de los planteles que no cuenten con PABCO, se realiza inspección visual del recinto para producir o almacenar alimentos o suplementos para uso animal que se observa de acuerdo con lo establecido en la acción.</t>
  </si>
  <si>
    <t>Inicial</t>
  </si>
  <si>
    <t xml:space="preserve">Asegurar buenas condiciones de almacenamiento de los alimentos </t>
  </si>
  <si>
    <t>Administración
Sala de ordeña y estanques
Patio de alimentación</t>
  </si>
  <si>
    <t>Se cuenta con un programa de control de roedores para prevenir la presencia de roedores en la sala de ordeña y en las instalaciones del plantel donde se almacenen alimentos. Se realiza un registro mensual de su funcionamiento y observación de los cebos operativos. El registro debe contener mapa de la ubicación de los cebos (numerados), fecha del manejo, acción realizada, producto utilizado y persona que realizó la acción.</t>
  </si>
  <si>
    <t>PABCO vigente y últimas pautas aprobadas (Pauta de Evaluación Anexo Lechero 051, versión 1, exigencia 3.3). Para el caso de los planteles que no cuenten con PABCO, se verifica la existencia de un programa de control de roedores y registro de su funcionamiento (digital o papel) se encuentra de acuerdo con lo establecido en la acción.</t>
  </si>
  <si>
    <t>PABCO A Lechero vigente y última pauta aprobada  (si es predio PABCO) o programa de control de plagas con registro de su funcionamiento.</t>
  </si>
  <si>
    <t>En el plantel existen registros que identifican la formulación de la ración o dieta y esquemas de alimentación asegurando el adecuado consumo de nutrientes, según la edad y condición productiva del animal.</t>
  </si>
  <si>
    <t>Registros (digital o papel) de formulación de ración o dieta de acuerdo con lo establecido en la acción.</t>
  </si>
  <si>
    <t>Administración
Más de un área del  plantel</t>
  </si>
  <si>
    <t>Registros (digital o papel) de mantención o factura(s) de proveedor(es) especializado(s) e inspección visual de los equipos de alimentación que se observan de acuerdo con lo establecido en la acción.</t>
  </si>
  <si>
    <t>Registros actualizados de mantenciones de equipos de alimentación o facturas con el detalle del servicio contratado.</t>
  </si>
  <si>
    <t>Los terneros no permanecen en corrales individuales por más de 15 días. Los terneros mayores a 15 días sólo están en corrales individuales cuando están bajo supervisión/tratamiento veterinario.</t>
  </si>
  <si>
    <t>Inspección visual. No se observan animales mayores de 15 días en corrales individuales.</t>
  </si>
  <si>
    <t>En caso de mantener medicamentos vencidos en el plantel, estos se encuentran debidamente rotulados y separados, mientras se procede a su destino final.</t>
  </si>
  <si>
    <t>PABCO vigente y últimas pautas aprobadas (Pauta de Evaluación PABCO Bovino 050, versión 4, exigencia 5.12). Para el caso de los planteles que no cuenten con PABCO, los medicamentos vencidos se observan debidamente rotulados y separados.</t>
  </si>
  <si>
    <t>PABCO vigente y últimas pautas aprobadas (Pauta de Evaluación PABCO Bovino 050, versión 4, exigencia 4.1). Para el caso de los planteles que no cuenten con PABCO, se verifica la existencia de facturas o guías de despacho (o sus copias) que respaldan el ingreso de los insumos.</t>
  </si>
  <si>
    <t>Intermedio</t>
  </si>
  <si>
    <t>PABCO A Lechero vigente y última pauta aprobada  (si es predio PABCO) o facturas o guías de despacho (o sus copias) que respaldan el ingreso de los insumos.</t>
  </si>
  <si>
    <t>Asegurar la trazabilidad de los alimentos adquiridos fuera del plantel</t>
  </si>
  <si>
    <t xml:space="preserve">La totalidad de las hembras del plantel han nacido en el plantel o provienen de otro plantel PABCO de igual condición sanitaria en Brucelosis y Tuberculosis, en las especies que corresponda. </t>
  </si>
  <si>
    <t>PABCO vigente y últimas pautas aprobadas (Pauta de Evaluación Anexo Lechero 051, versión 1, exigencia 2.5). Para el caso de planteles que no cuenten con PABCO, se verifica condición sanitaria de plantel de origen a través del Sistema Nacional de Control Predial (SINAP).</t>
  </si>
  <si>
    <t>PABCO A Lechero vigente y última pauta aprobada (si es predio PABCO) o condición sanitaria predio de origen libre de Brucelosis y Tuberculosis vigente (registro online SINAP mediante RUP).</t>
  </si>
  <si>
    <t>El plantel cuenta con un lugar o área determinada para recibir visitas, vendedores, servicios agrícolas, contratistas, entre otros.</t>
  </si>
  <si>
    <t>Inspección visual. Se observa un área de recepción de visitas.</t>
  </si>
  <si>
    <t>Inspección visual. Las camas se observan de acuerdo con lo establecido en la acción.</t>
  </si>
  <si>
    <t>Corral de espera o alimentación</t>
  </si>
  <si>
    <t>El corral de espera cuenta con suficiente espacio para que cada vaca esté cómoda. Los animales se encuentran cómodos, permitiendo que estén juntos, pero sin ejercer presión excesiva entre ellos, facilitando la posición natural de la cabeza.</t>
  </si>
  <si>
    <t>Inspección visual. Las vacas en el corral de espera se observan de acuerdo con lo establecido en la acción.</t>
  </si>
  <si>
    <t>Sala de ordeña y de estanques
Corral de espera o alimentación
Infraestructura alojamiento o área de confinamiento productivo</t>
  </si>
  <si>
    <t>Sala de ordeña
Corral de espera</t>
  </si>
  <si>
    <t>Inspección visual. El acceso al corral de espera y la entrada y salida de la sala de ordeña se observan de acuerdo con lo establecido en la acción.</t>
  </si>
  <si>
    <t>Sala de ordeña
Corral de espera
Recorrido de las vacas</t>
  </si>
  <si>
    <t>El camino recorrido por las vacas es de superficie regular, no presenta obstáculos ni pendientes pronunciadas y tiene buen drenaje.</t>
  </si>
  <si>
    <t>Inspección visual. El camino recorrido por las vacas se observa de acuerdo con lo establecido en la acción.</t>
  </si>
  <si>
    <t>La ventilación en los corrales de crianza (o ternerera) se encuentra sobre las cabezas de los terneros, a una altura de 1,5 m desde el suelo, evitando corrientes y la acumulación de gases.</t>
  </si>
  <si>
    <t>Inspección visual. La ventilación en los corrales de crianza (o ternerera) se observa de acuerdo con lo establecido en la acción.</t>
  </si>
  <si>
    <t>Los corrales de crianza (o ternerera) están limpios, secos, con material de cama con una altura de al menos 15 cm y un 25% del corral queda libre cuando todos están echados.</t>
  </si>
  <si>
    <t>Inspección visual. Los corrales de crianza (o ternerera) se observan de acuerdo con lo establecido en la acción.</t>
  </si>
  <si>
    <t>En el plantel no se observan terneros con conductas orales anormales (enrollamiento de lengua, lamer o morder barras/baldes/paredes del corral, lamer ombligo, orejas y/o prepucio de otros terneros).</t>
  </si>
  <si>
    <t>Inspección visual. No se observan terneros/as que presenten conductas orales anormales.</t>
  </si>
  <si>
    <t>Administración
Almacenaje y bodega</t>
  </si>
  <si>
    <t>Si tiene medicamentos de uso veterinario, dispone de un lugar, área o sección para mantenerlos en condiciones de acuerdo a su rotulación (ej. refrigerados si lo requieren), en caso de existir más de una especie animal, los productos se mantienen en secciones separadas e identificadas.</t>
  </si>
  <si>
    <t>PABCO vigente y últimas pautas aprobadas (Pauta de Evaluación PABCO Bovino 050, versión 4, exigencia 1.3). Para el caso de los planteles que no cuenten con PABCO, el área o sección de almacenamiento de los medicamentos de uso veterinario se observa de acuerdo con lo establecido en la acción.</t>
  </si>
  <si>
    <t>Mantiene los respaldos de todas las compras de medicamentos de uso veterinario a través de facturas o guías de despacho (o sus copias) en orden cronológico. Las facturas o guías de despacho contienen la siguiente información: nombre comercial, cantidad de unidades ingresadas y respaldos de las compras con su receta respectiva.</t>
  </si>
  <si>
    <t>PABCO vigente y últimas pautas aprobadas (Pauta de Evaluación PABCO Bovino 050, versión 4, exigencia 3.1). Para el caso de los planteles que no cuenten con PABCO, se verifica la existencia de facturas o guías de despacho (digital o papel) de respaldo de todas las compras de medicamentos ingresados al plantel.</t>
  </si>
  <si>
    <t>PABCO A Lechero vigente y última pauta aprobada o registro de medicamentos ingresados al predio, con la siguiente información: nombre comercial, cantidad de unidades ingresadas, número de serie y fecha de vencimiento, y respaldos de las compras con su receta respectiva.</t>
  </si>
  <si>
    <t xml:space="preserve">En periodos de altas temperaturas, el plantel cuenta con sombra que permite cubrir el total de la superficie del corral de espera y/o patio de alimentación y tiene una altura mínima de 4 m. En épocas de bajas temperaturas, se cuenta con la estructura donde se monta la sombra y una fotografía del sistema instalado.   </t>
  </si>
  <si>
    <t>Avanzado</t>
  </si>
  <si>
    <t>Inspección visual. Los sistemas de ventilación se observan de acuerdo con lo establecido en la acción. No se observan animales con signos visibles de estrés calórico.</t>
  </si>
  <si>
    <t>Suelo</t>
  </si>
  <si>
    <t xml:space="preserve">El plantel cuenta con análisis de suelo realizados periódicamente que permiten caracterizar la fertilidad del suelo y planificar la fertilización basada en el requerimiento de los cultivos y el balance de nutrientes. En caso de cultivos anuales se cuenta con un reporte de análisis de suelo realizados el año anterior con recomendación de requerimiento de nutrientes o con informe de recomendación de asesor. Para praderas permanentes se cuenta con análisis de suelo al menos cada vez que se hace una siembra. </t>
  </si>
  <si>
    <t>Reporte (digital o papel) de análisis de suelo de acuerdo con lo establecido en la acción.</t>
  </si>
  <si>
    <t xml:space="preserve">Reporte de análisis de suelo realizados el año anterior con recomendación de requerimiento de nutrientes o con informe de recomendación de asesor, para cultivos anuales. 
Para praderas permanentes, análisis de suelo al menos previo a última siembra. </t>
  </si>
  <si>
    <t>Gestionar la fertilidad del suelo en forma sustentable</t>
  </si>
  <si>
    <t>Potrero
Pradera</t>
  </si>
  <si>
    <t xml:space="preserve">Para evitar la destrucción de la pradera y compactación del suelo se maneja el pastoreo ajustando la carga animal instantánea en función de la época del año y los niveles de pluviometría. No se observan potreros con evidencia de destrucción de la pradera y compactación superficial del suelo producto del pastoreo (ej.: presencia de suelo desnudo, erosión de manto en zonas con pendiente, surcos, etc.). </t>
  </si>
  <si>
    <t>Inspección visual. Los potreros destinados a pastoreo se observan de acuerdo con lo establecido en la acción. Los potreros destinados a sacrificio no se incluyen dentro de la inspección visual.</t>
  </si>
  <si>
    <t>Prevenir y mitigar la compactación de los suelos</t>
  </si>
  <si>
    <t>En el plantel se realiza limpieza y calibración de los equipos de aplicación de agroquímicos con la frecuencia recomendada por el fabricante. Se registran las limpiezas y calibraciones especificando los equipos intervenidos y la acción realizada. Los equipos de aplicación de agroquímicos se encuentran limpios. En caso de aplicación de agroquímicos por terceros se cuenta con factura de la empresa prestadora de servicio la que deberá acreditar que las mantenciones de los equipos utilizados estén al día.</t>
  </si>
  <si>
    <t xml:space="preserve">Registro (digital o papel) de limpieza y calibración de los equipos de aplicación de agroquímicos de acuerdo con lo establecido en la acción o factura de un proveedor de servicio especializado y documento que acredite las mantenciones de los equipos utilizados estén al día. </t>
  </si>
  <si>
    <t>Evitar la contaminación del suelo</t>
  </si>
  <si>
    <t>En el plantel acompaña el uso de fertilizantes acidificantes con enmiendas para neutralizar el pH del suelo, si se requiere. Se registra su uso incluyendo: fecha aplicación, identificación de áreas de aplicación/potrero, producto aplicado (fertilizante, enmienda, abono, etc.), composición, dosis de aplicación/cantidad aplicada y aporte calculado de nutrientes si aplica.</t>
  </si>
  <si>
    <t>Registro (digital o papel) de Manejo Agronómico de uso de fertilizantes acidificantes actualizado de acuerdo con lo establecido en la acción.</t>
  </si>
  <si>
    <t>Registro de Manejo Agronómico que incluye: fecha, identificación de áreas de aplicación/potrero, producto aplicado (fertilizante, enmienda, abono, etc.), composición, dosis de aplicación/cantidad aplicada, aporte calculado de nutrientes si aplica.</t>
  </si>
  <si>
    <t>Registro (digital o papel) de Manejo Agronómico que incluye al menos una de las medidas mencionadas.</t>
  </si>
  <si>
    <t>Registro de Manejo Agronómico con medidas para prevenir y mitigar la compactación del suelo.</t>
  </si>
  <si>
    <t>El plantel cuenta con estrategias de manejo para cada potrero, incluida la rotación de cultivos, fertilización, pastoreo y carga animal. Estos manejos son registrados incluyendo: fecha del manejo, identificación de áreas de aplicación/potrero y el manejo realizado (fertilizantes, siembra de cultivos, carga animal) y se cuenta con un mapa/croquis de los potreros donde se identifica su uso actual (ej. pradera permanente y sus especies, cultivo suplementario presente, zona de suelo degradada con reforestación, etc.).</t>
  </si>
  <si>
    <t>Registro (digital o papel) de Manejo Agronómico con las estrategias de manejo y mapa/croquis del uso de los potreros actualizados.</t>
  </si>
  <si>
    <t>Registro de Manejo Agronómico que incluye: fecha, identificación de áreas de aplicación/potrero y manejo (fertilizantes, siembra de cultivos, carga animal). Mapa/croquis de los potreros, digital o en papel, con uso actual (por ejemplo: pradera permanente y sus especies, cultivo suplementario presente, zona de suelo degradada con reforestación, etc.).</t>
  </si>
  <si>
    <t>Gestionar el suelo en forma sustentable.</t>
  </si>
  <si>
    <t>En el plantel se utiliza periódicamente fertilizantes orgánicos registrados y con descripción de composición (ej.: guano, compost, etc.) para el mejoramiento de la fertilidad de los suelos. Se registra su uso incluyendo: fecha, identificación de áreas de aplicación/potrero, producto aplicado, composición, dosis de aplicación/cantidad aplicada, aporte calculado de nutrientes si aplica y fichas técnicas de los productos utilizados. Se cuenta con facturas de compra y fichas técnicas de los productos utilizados.</t>
  </si>
  <si>
    <t>Registro (digital o papel) de Manejo Agronómico actualizado de la aplicación de fertilizantes orgánicos de acuerdo con lo establecido en la acción, factura(s) de compra y fichas técnicas de los productos utilizados.</t>
  </si>
  <si>
    <t>Factura(s) de compra del(los) producto(s), registro de Manejo Agronómico que incluye: fecha, identificación de áreas de aplicación/potrero, producto aplicado (fertilizante, enmienda, abono, etc.), composición, dosis de aplicación/cantidad aplicada, aporte calculado de nutrientes si aplica y fichas técnicas de los productor utilizados.</t>
  </si>
  <si>
    <t>Administración
Áreas degradadas</t>
  </si>
  <si>
    <t xml:space="preserve">Mapa/croquis (digital o en papel) de las áreas de suelos degradados y su uso actual e inspección visual de las medidas de recuperación implementadas. </t>
  </si>
  <si>
    <t>Prevenir y mitigar suelos degradados</t>
  </si>
  <si>
    <t>Inspección visual. Se observa al menos una de las medidas orientadas a prevenir la erosión del suelo. Los potreros destinados a sacrificio no se incluyen dentro de la inspección visual.</t>
  </si>
  <si>
    <t>Purines</t>
  </si>
  <si>
    <t>En el plantel se toman medidas para evitar el ingreso al sistema de almacenamiento de purines (o pozo purinero) de otros materiales tales como residuos sólidos de la lechería (ej.: papeles para el secado de ubres, plásticos y otros).</t>
  </si>
  <si>
    <t>Inspección visual. No se observan residuos sólidos de la lechería en el sistema de almacenamiento de purines (o pozo purinero).</t>
  </si>
  <si>
    <t>Conducir y almacenar adecuadamente los purines generados</t>
  </si>
  <si>
    <t xml:space="preserve">Se capacita al/los encargado/s de la gestión de los purines en el plantel. La capacitación puede ser presencial o a distancia, ofrecidas por entidades externas, incluidas empresas prestadoras de servicios. Se cuenta con un registro de la capacitación (diploma, certificado, carta, u otro) donde se indica el nombre del trabajador, tema(s) cubierto(s), fecha del evento de capacitación e institución responsable. El registro deberá tener como máximo 3 años de antigüedad. </t>
  </si>
  <si>
    <t>Registro (digital o en papel) de la capacitación de acuerdo con lo establecido en la acción.</t>
  </si>
  <si>
    <t xml:space="preserve">Registros de capacitaciones, presencial o a distancia, ofrecidas por entidades externas, incluidas empresas prestadoras de servicios. El registro de capacitación (diploma, certificado, carta, u otro), digital o en papel, debe indicar al menos nombre del trabajador, tema(s) cubierto(s), fecha del evento de capacitación e institución responsable. El registro deberá tener como máximo 3 años de antigüedad. </t>
  </si>
  <si>
    <t>En el plantel se realizan mantenciones a los equipos involucrados en la aplicación de purines de acuerdo con las especificaciones del equipo o a lo menos 1 vez al año, previo a época de mayor uso. En caso de aplicación de purines por terceros, la empresa prestadora de servicio deberá acreditar que las mantenciones de los equipos utilizados están al día. Se cuenta con un registro de limpieza y calibración del equipo de aplicación de purines o factura de un proveedor de servicio especializado o factura del aplicador de purines y documento que acredite las mantenciones de los equipos utilizados de acuerdo con lo establecido en la acción.</t>
  </si>
  <si>
    <t>Registro (digital o papel) de limpieza y calibración del equipo de aplicación de purines o factura de un proveedor de servicio especializado o factura del aplicador de purines y documento que acredite las mantenciones de los equipos utilizados de acuerdo con lo establecido en la acción.</t>
  </si>
  <si>
    <t>Realizar mantenciones periódicas a los equipos de aplicación de purines</t>
  </si>
  <si>
    <t>Sala ordeña y de estanques
Corral de espera o alimentación
Animales</t>
  </si>
  <si>
    <t>Para reducir la generación de excretas de los animales en la sala de ordeña y/o patio de alimentación, se evitan situaciones que generen estrés al rebaño (ej. ruidos excesivos, manejos bruscos, etc).</t>
  </si>
  <si>
    <t>Inspección visual. No se observan situaciones que generen estrés al rebaño en la sala de ordeña y/o patio de alimentación.</t>
  </si>
  <si>
    <t>Reducir los volúmenes de purines generados</t>
  </si>
  <si>
    <t>El plantel cuenta con un sistema para el almacenamiento y conducción de purines y aguas sucias (con o sin tratamiento) con una capacidad de almacenamiento que permita hacer una adecuada gestión de estos, evitando desbordes.</t>
  </si>
  <si>
    <t xml:space="preserve">Inspección visual. El sistema para el almacenamiento y conducción de purines y aguas sucias se observa en buen estado, operativo y sin desbordes. </t>
  </si>
  <si>
    <t>Inspección visual. El sistema de almacenamiento y conducción de purines se observa de acuerdo con lo establecido en la acción.</t>
  </si>
  <si>
    <t xml:space="preserve">Las aguas lluvias que caen sobre techos son conducidas, evitando que se mezclen con fecas y/u orinas y lleguen al pozo purinero. </t>
  </si>
  <si>
    <t>Inspección visual. Se observa infraestructura que permite conducir las aguas lluvias separadas del sistema de conducción de purines.</t>
  </si>
  <si>
    <t>El sistema de almacenamiento (pozo purinero) y conducción de purines, están construidos con material sólido, geotextil o con algún producto que impida posibles infiltraciones hacia napas subterráneas, se encuentran operativos y en buen estado.</t>
  </si>
  <si>
    <t>Inspección visual. El sistema de almacenamiento (pozo purinero) y conducción de purines se encuentran operativos y en buen estado.</t>
  </si>
  <si>
    <t>Residuos</t>
  </si>
  <si>
    <t>Disposición de residuos sólidos</t>
  </si>
  <si>
    <t>Los residuos sólidos generados en el proceso productivo se manejan de forma adecuada y separada de los domiciliarios (basura doméstica).</t>
  </si>
  <si>
    <t>Inspección visual. Lugar de disposición de residuos generados en el proceso productivo y domiciliarios de acuerdo con lo establecido en la acción.</t>
  </si>
  <si>
    <t>Gestionar y almacenar adecuadamente los residuos sólidos generados en el plantel</t>
  </si>
  <si>
    <t xml:space="preserve">Se capacita a los trabajadores en medidas para gestionar y almacenar adecuadamente los residuos generados en el plantel. La capacitación es realizada a la(s) persona(s) atingente(s) y vigente(s) en la labor y puede ser presencial o a distancia, ofrecida internamente por personal capacitado o por entidades externas, incluidas empresas prestadoras de servicios. Se cuenta con un registro de la capacitación (diploma, certificado, carta, u otro) donde se indica el nombre del trabajador, tema(s) cubierto(s), fecha del evento de capacitación e institución responsable. El registro deberá tener como máximo 3 años de antigüedad. </t>
  </si>
  <si>
    <t>Registro de capacitación interna, digital o en papel, que indique nombre del trabajador, tema(s) cubierto(s), fecha de la capacitación y quién capacita.</t>
  </si>
  <si>
    <t>En el plantel se cuantifican los residuos sólidos generados en el plantel. Se cuenta con registro de los residuos sólidos generados en el plantel según tipo de residuo (peligrosos y no peligrosos) y destino final (relleno sanitario, reciclaje, reúso, etc.).</t>
  </si>
  <si>
    <t>Registro (digital o en papel) de los residuos sólidos generados según tipo de residuo y destino final.</t>
  </si>
  <si>
    <t xml:space="preserve">Registro (digital o en papel) de residuos sólidos generados en el plantel. Debe incluir:
1.Tipo de residuo; peligrosos y no peligrosos.
2.Cantidad generada; cuantificación (peso, volumen, unidades).
3.Destino final; relleno sanitario, reciclaje, reúso, etc.
</t>
  </si>
  <si>
    <t>El plantel posee un sistema de disposición y separación de residuos sólidos domiciliarios reciclables (ej. papeles, cartones, PET, vidrios, latas, residuos orgánicos, entre otros). Estos residuos son dispuestos adecuadamente en un lugar seleccionado específicamente para este fin. El área de disposición y separación de los residuos está aislada del suelo, protegida y se mantiene ordenada.</t>
  </si>
  <si>
    <t>Inspección visual. El sistema de disposición y separación de residuos sólidos domiciliarios reciclables se observa de acuerdo con lo establecido en la acción.</t>
  </si>
  <si>
    <t>Los residuos sólidos reciclables generados en el proceso productivo (ej. maxisacos, sacos, plástico de silos bolos, silos mangas y silos parva) y/o asimilables a los domiciliarios (ej. papeles, cartones, PET, vidrios, latas, residuos orgánicos, entre otros) generados en el plantel son retirados por un gestor de residuos debidamente autorizado y destinados exclusivamente a reciclaje.</t>
  </si>
  <si>
    <t>Certificado de recepción final de reciclaje.</t>
  </si>
  <si>
    <t>Certificado de recepción final de reciclaje emitido por el gestor autorizado que retira los residuos del plantel.</t>
  </si>
  <si>
    <t>Inspección visual. Lugar donde se disponen los residuos de plástico flexible reciclables generados en el proceso productivo se observa de acuerdo con lo establecido en la acción.</t>
  </si>
  <si>
    <t>Agua</t>
  </si>
  <si>
    <t>Se cuenta con un mapa(s) (ej.: Google earth) con la ubicación de las fuentes de aprovisionamiento, cursos y cuerpos de agua, dentro del plantel o bajo la influencia de descargas -superficiales, subterráneas- y la infraestructura hídrica asociada a los diversos usos (riego, lechería, bebederos). El mapa indica para cada fuente (de la cual se disponga información), el caudal o volumen de agua y superficie.</t>
  </si>
  <si>
    <t>Mapa (digital o en papel) de las fuentes de agua e infraestructura hídrica, con leyenda y/o documento anexo de acuerdo con lo establecido en la acción.</t>
  </si>
  <si>
    <t>Mapa fuentes de agua e infraestructura hídrica, digital (por ejemplo, Google earth) o en papel, con leyenda y/o documento anexo, digital o en papel, con las especificaciones indicadas.</t>
  </si>
  <si>
    <t>Gestionar los recursos hídricos del plantel</t>
  </si>
  <si>
    <t>Sala ordeña y sala de estanques
Infraestructura alojamiento o área de confinamiento productivo</t>
  </si>
  <si>
    <t>Minimizar las pérdidas de agua</t>
  </si>
  <si>
    <t xml:space="preserve">Se capacita al/los encargado/s de riego en prácticas de riego, según sistema de riego utilizado. La capacitación puede ser presencial o a distancia, ofrecidas por entidades externas, incluidas empresas prestadoras de servicios.  Se cuenta con un registro de la capacitación (diploma, certificado, carta, u otro) donde se indica el nombre del trabajador, tema(s) cubierto(s), fecha del evento de capacitación e institución responsable. El registro deberá tener como máximo 3 años de antigüedad. </t>
  </si>
  <si>
    <t>Registro capacitación (diploma, certificado, carta, u otro) que indique al menos nombre del trabajador, tema(s) cubierto(s), fecha del evento de capacitación e institución responsable con un maximo de 3 años de antigüedad.</t>
  </si>
  <si>
    <t>Gestionar eficientemente el riego</t>
  </si>
  <si>
    <t>Cuerpos de agua (ríos, esteros, lagunas, humedales)</t>
  </si>
  <si>
    <t>Las fuentes, zonas ribereñas, cuerpos y cursos de agua del plantel se mantienen libres de residuos sólidos domiciliarios (“basura” doméstica) y de los generados del proceso productivo (ej.: rastrojos, plásticos de silo, guantes, mangas, entre otros).</t>
  </si>
  <si>
    <t>Inspección visual. No se observan residuos sólidos en fuentes, zonas ribereñas, cuerpos y cursos de agua del plantel.</t>
  </si>
  <si>
    <t>Minimizar los riesgos de contaminación del agua</t>
  </si>
  <si>
    <t>En el plantel se registran los eventos de riego incluyendo la fecha del o los eventos de riego, tiempo de riego y/o volumen de agua utilizada, sector de riego/potrero y cultivo. El registro puede corresponder a una planilla de datos y/o gráfico de aplicación de agua de riego.</t>
  </si>
  <si>
    <t>Registro (digital o en papel) de los eventos de riego de acuerdo con lo establecido en la acción.</t>
  </si>
  <si>
    <t>Registro de los eventos de riego que incluye fecha del o los eventos de riego, tiempo de riego y/o volumen de agua utilizada, sector de riego/potrero y cultivo.</t>
  </si>
  <si>
    <t xml:space="preserve">Se capacita a al/los trabajador/res en medidas para gestionar eficientemente el agua disponible y preservar su calidad (prevención y mitigación). La capacitación puede ser presencial o a distancia, ofrecidas por entidades externas, incluidas empresas prestadoras de servicios. Se cuenta con un registro de la capacitación (diploma, certificado, carta, u otro) donde se indica el nombre del trabajador, tema(s) cubierto(s), fecha del evento de capacitación e institución responsable. El registro deberá tener como máximo 3 años de antigüedad. </t>
  </si>
  <si>
    <t xml:space="preserve">Documentación o registro, digital o en papel, de capacitaciones presenciales o a distancia, ofrecidas por entidades externas, incluidas empresas prestadoras de servicios. La documentación (diploma, certificado, carta, u otro) o registro debe indicar al menos el nombre del trabajador, tema(s) cubierto(s), fecha del evento de capacitación e institución responsable. Este registro debe tener como máximo 3 años de antigüedad. </t>
  </si>
  <si>
    <t>En el plantel se registra el consumo de agua (m3) en el plantel desagregado por fuente de abastecimiento (ej.: canal, pozo, suministro de agua potable, red aljibe, etc.) y tipo de uso (ej.: riego, lechería, bebederos, etc.) con la periodicidad que aplica al uso respectivo: riego (al menos volumen por temporada), lechería y bebederos (al menos volumen mensual).</t>
  </si>
  <si>
    <t>Registro (digital o en papel) del consumo predial de agua de acuerdo con lo establecido en la acción.</t>
  </si>
  <si>
    <t>En el plantel se realizan mantenciones periódicas y se repara oportunamente la infraestructura hídrica del plantel. Se cuenta con registro de las labores de mantención y reparación incluidas reparaciones de envergadura en la red de bebederos. El registro indica la fecha del evento, si fue mantención o reparación, fecha de detección de falla/fuga (si aplica), infraestructura afectada y labor realizada. El tiempo de respuesta en caso de fallas/fugas de agua no supera 1 semana.</t>
  </si>
  <si>
    <t>Registro (digital o en papel) actualizado de mantenciones y reparaciones de la infraestructura hídrica del plantel de acuerdo con lo establecido en la acción.</t>
  </si>
  <si>
    <t>Fuente abastecimiento agua</t>
  </si>
  <si>
    <t>Los canales de riego de tierra (dentro de los límites del RUP a certificar) se mantienen limpios durante la temporada de riego, comenzando con una limpieza profunda al término del invierno.</t>
  </si>
  <si>
    <t>Inspección visual. Los canales de riego de tierra se observan limpios.</t>
  </si>
  <si>
    <t>Sala ordeña y de estanques
Corral de espera o alimentación</t>
  </si>
  <si>
    <t>Inspección visual. Se observa un sistema de limpieza de acuerdo con lo establecido en la acción.</t>
  </si>
  <si>
    <t>Los cuerpos y cursos de agua del plantel (esteros, lagunas, manantiales, humedales) cuentan con estructuras (ej.: cercos de alambre, cercos vivos, cercos eléctricos, etc.) que permiten protegerlos del tránsito de animales del sistema productivo y no son utilizados como abrevadero directo para minimizar los riesgos de contaminación del agua. No existen indicios de animales del sistema productivo como huellas, excrementos, etc.</t>
  </si>
  <si>
    <t>Inspección visual.  En los cuerpos y cursos de agua del plantel se observan estructuras de protección de acuerdo con lo establecido en la acción y no existen indicios de tránsito de animales del sistema productivo.</t>
  </si>
  <si>
    <t>La boca de pozos o norias del plantel cuentan con tapa al menos a 30 cm por sobre la superficie del suelo y están revestidas o impermeabilizadas hasta los 3 m de profundidad.</t>
  </si>
  <si>
    <t>Inspección visual. La boca de pozos o norias se observa de acuerdo con lo establecido en la acción.</t>
  </si>
  <si>
    <t>Área lavado equipos o maquinarias o vehículos</t>
  </si>
  <si>
    <t>Inspección visual. Lugar destinado al lavado de equipos, maquinarias y/o vehículos se observa de acuerdo a lo establecido en la acción.</t>
  </si>
  <si>
    <t>En el plantel se reutiliza el agua limpia proveniente del pre-enfriador de leche para otros fines que se definan en el plantel.</t>
  </si>
  <si>
    <t>Inspección visual.  Sistema de reutilización de agua proveniente del pre-enfriador de leche se observa de acuerdo con lo establecido en la acción.</t>
  </si>
  <si>
    <t>Reutilizar agua</t>
  </si>
  <si>
    <t xml:space="preserve">En el plantel se evalúa y registra la uniformidad de distribución del sistema de riego tecnificado, a inicios y a mediados de la temporada, e implementa medidas de corrección cuando el coeficiente de uniformidad es menor a 85%. </t>
  </si>
  <si>
    <t>Registro (digital o en papel) de la uniformidad de distribución del sistema de riego tecnificado y medidas de corrección realizadas de acuerdo con lo establecido en la acción.</t>
  </si>
  <si>
    <t>Registro, digital o en papel, de la uniformidad de distribución del sistema de riego tecnificado a inicios y a mediados de la temporada y de las correcciones realizadas cuando se encuentra baja. </t>
  </si>
  <si>
    <t>En el plantel se determina el balance hídrico del suelo al programar el riego para permitir la reposición del déficit de humedad del suelo. Se registra la fecha del o los eventos de riego realizados, tiempo de riego y/o volumen de agua aplicada, sector de riego, cultivo y balance hídrico (diferencia entre aportes y pérdidas de agua). El registro puede corresponder a una planilla de datos y/o gráfico de aplicación de agua de riego que incluye el balance hídrico.</t>
  </si>
  <si>
    <t>Registro (digital o en papel) de balance hídrico del suelo de acuerdo con lo establecido en la acción.</t>
  </si>
  <si>
    <t>Registro, digital o en papel, que especifica fecha del o los eventos de riego realizados, tiempo de riego y/o volumen de agua aplicada, sector de riego, cultivo y balance hídrico (diferencia entre aportes y pérdidas de agua). El registro puede corresponder a una planilla de datos y/o gráfico de aplicación de agua de riego que incluye el balance hídrico.</t>
  </si>
  <si>
    <t>En el plantel se determina la humedad del suelo mediante observación de calicatas y/o sensores de humedad de suelo para programar el riego. Se registra la humedad del suelo, la fecha de la observación, resultado de evaluación de calicata o humedad del suelo, sector/potrero de donde proviene el dato y cultivo de la temporada actual o anterior dependiendo de la época del año de la auditoría. El registro puede corresponder a un informe, planilla de datos y/o gráfico de humedad de suelo.</t>
  </si>
  <si>
    <t>Registro (digital o en papel) de humedad del suelo de acuerdo con lo establecido en la acción.</t>
  </si>
  <si>
    <t>Registro de humedad del suelo, digital o en papel, que especifica fecha, resultado de evaluación de calicata o humedad del suelo, sector/potrero de donde proviene el dato y cultivo. El registro puede corresponder a: informe, planilla de datos y/o gráfico de humedad de suelo. Podrá corresponder a la temporada actual o anterior dependiento de la epoca del año de la auditoria.</t>
  </si>
  <si>
    <t>En el plantel se mide (o estima) el caudal y volumen extraído de todas las fuentes de abastecimiento de agua del plantel. Según aplique, se cuenta con medidores de caudal y volumen extraído, marco(s) partidor(es) en buen estado o se cuenta con un medidor de velocidad del agua y la sección del canal, para estimar el caudal circulante.</t>
  </si>
  <si>
    <t>Inspección visual. Los sistemas de medición o estimación de caudal y volumen extraído de las fuentes de abastecimiento de agua de acuerdo con lo establecido en la acción.</t>
  </si>
  <si>
    <t>La infraestructura de acumulación (tranques o acumuladores de agua de riego) y conducción de agua de riego (canales de riego) del plantel se encuentran revestidas o sus paredes compactadas para reducir las pérdidas de agua.</t>
  </si>
  <si>
    <t>Inspección visual. Infraestructura de acumulación y conducción de agua de riego de acuerdo con lo establecido en la acción.</t>
  </si>
  <si>
    <t>En el plantel se implementan medidas para evitar el escurrimiento a aguas superficiales desde corrales de confinamiento productivo de animales con piso de tierra (ej.: compactación del suelo, canalización y almacenamiento de efluentes y aguas lluvia, uso de geomembranas o ajuste de pendientes).</t>
  </si>
  <si>
    <t>Inspección visual. Se observan medidas para evitar el escurrimiento a aguas superficiales.</t>
  </si>
  <si>
    <t>El plantel posee al menos un sistema de captura de aguas lluvias para proporcionar una fuente alternativa/complementaria de agua habilitado y operativo.</t>
  </si>
  <si>
    <t>Inspección visual. Sistema de captura de agua lluvias de acuerdo con lo establecido en la acción.</t>
  </si>
  <si>
    <t>Energía</t>
  </si>
  <si>
    <t>El plantel cuenta con señaléticas que promueven el buen uso de la energía. Las señaléticas deberán estar al menos en la sala de ordeña, sala de estanques, oficinas, baños y comedores.</t>
  </si>
  <si>
    <t>Inspección visual. Señaléticas de acuerdo con lo establecido en la acción.</t>
  </si>
  <si>
    <t>Implementar medidas de eficiencia energética en el plantel</t>
  </si>
  <si>
    <t>En el plantel se realiza limpieza y mantención anual de luminarias, lámparas y difusores. Estas se encuentran limpias y funcionando.</t>
  </si>
  <si>
    <t>Inspección visual. Luminarias, lámparas y difusores de acuerdo con lo establecido en la acción.</t>
  </si>
  <si>
    <t xml:space="preserve">En el plantel se monitorean y registran los consumos (kWh) y costos ($) mensuales de energía por tipo de fuente (eléctrica, gas, combustible, leña, carbón, otros) asociados a los equipos, maquinarias y vehículos utilizados. </t>
  </si>
  <si>
    <t>Registro (digital o en papel) mensual de los consumos y gastos de energía de acuerdo con lo establecido en la acción.</t>
  </si>
  <si>
    <t xml:space="preserve">Establecer sistemas de monitoreo y registro de consumos de energía </t>
  </si>
  <si>
    <t>Registros (digital o en papel) de mantenimiento de equipos, motores y maquinarias internos o facturas o informes de técnicos del servicio de mantención contratado.</t>
  </si>
  <si>
    <t>Registros del mantenimiento de equipos, motores y maquinarias o facturas con el detalle del servicio contratado.</t>
  </si>
  <si>
    <t>El plantel cuenta con un Diagnóstico Energético que permite identificar los consumos de energía eléctrica, térmica y consumos de combustible, asociados a los equipos, maquinarias y vehículos utilizados, además de establecer el año de línea base utilizado.</t>
  </si>
  <si>
    <t>Diagnóstico Energético (digital o en papel) de acuerdo con lo establecido en la acción.</t>
  </si>
  <si>
    <t>Establecer un diagnóstico energético para el plantel</t>
  </si>
  <si>
    <t>Gases efecto invernadero</t>
  </si>
  <si>
    <t>Sala ordeña y de estanques</t>
  </si>
  <si>
    <t>Inspección visual. Sistema de preenfriamiento de acuerdo con lo establecido en la acción.</t>
  </si>
  <si>
    <t>El plantel cuenta con una unidad de recuperación de calor operativa, para aprovechar el calor residual generado durante el proceso de enfriamiento de la leche.</t>
  </si>
  <si>
    <t>Inspección visual. Unidad de recuperación de calor funcionando de acuerdo con lo establecido en la acción.</t>
  </si>
  <si>
    <t>En la sala de ordeña y sala de almacenamiento y refrigeración de la leche (sala de estanques) se han instalado medidas de aislación de sistemas hidráulicos, tuberías y estanques, con el fin de evitar la pérdida de energía.</t>
  </si>
  <si>
    <t>Inspección visual. Los sistemas hidráulicos, tuberías y estanques de la sala de ordeña y sala de almacenamiento y refrigeración de la leche (sala de estanques) cuentan con aislación.</t>
  </si>
  <si>
    <t>Se utilizan fertilizantes mejorados (ej. ureas recubiertas, con inhibidores de nitrificación, con inhibidores de volatilización de amoníaco, de liberación controlada, roca fosfórica y biofertilizantes). Se registra su uso incluyendo: fecha, identificación de áreas de aplicación/potrero, fuente (fertilizante, enmienda, abono, etc.), composición, dosis de aplicación/cantidad aplicada, aporte calculado de nutrientes si aplica y fichas técnicas de los productos utilizados. Se cuenta con las factura(s) de compra y fichas técnicas de los productos utilizados.</t>
  </si>
  <si>
    <t>Registro Manejo Agronómico actualizado de la aplicación de fertilizantes con tecnología (digital o papel) de acuerdo con lo establecido en la acción, factura(s) de compra y fichas técnicas de los productos utilizados.</t>
  </si>
  <si>
    <t>Factura(s) de compra del(los) producto(s) y registro de Manejo Agronómico que incluye: fecha, identificación de áreas de aplicación/potrero, producto aplicado (fertilizante, enmienda, abono, etc.), composición, dosis de aplicación/cantidad aplicada, aporte calculado de nutrientes si aplica y fichas técnicas de los productor utilizados.</t>
  </si>
  <si>
    <t>En el plantel se utilizan métodos de cero o mínima labranza y se registra su implementación.</t>
  </si>
  <si>
    <t>Registro de Manejo Agronómico que incluye el uso de cero o mínima labranza.</t>
  </si>
  <si>
    <t>Unidades de Energía Renovable No Convencional (ERNC)</t>
  </si>
  <si>
    <t>Inspección visual. El Sistema de Energía Renovable No Convencionales se observa de acuerdo con lo establecido en la acción. Registros de cumplimiento de la normativa vigente, si corresponde.</t>
  </si>
  <si>
    <t>Certificado, resolución o documento que acredite que el sistema de energía renovable instalado (panel solar, caldera a biomasa, planta de biogás, etc.) cumple con la normativa vigente.</t>
  </si>
  <si>
    <t>Implementar sistemas de energía alternativa</t>
  </si>
  <si>
    <t>Se realiza mantención del o los Sistema(s) de Energía Renovable No Convencional(es) con la frecuencia recomendada por el fabricante. Se cuenta con registros de mantención y/o factura(s) de proveedor(es) especializado(s) con el detalle de los equipos intervenidos y servicios realizados.</t>
  </si>
  <si>
    <t>Registros de mantención y/o factura(s) de proveedor(es) especializado(s) (digital o en papel) de acuerdo con lo establecido en la acción.</t>
  </si>
  <si>
    <t>La acción requiere registros de mantención y/o facturas de proveedores especializados.</t>
  </si>
  <si>
    <t>Establecer un plan de manejo de purines</t>
  </si>
  <si>
    <t>El plantel cuenta con un sistema de captura de biogás en el sistema de almacenamiento de purines. El sistema debe estar en buen estado y operativo.</t>
  </si>
  <si>
    <t>Inspección visual. El sistema de captura de biogás se observa de acuerdo con lo establecido en la acción.</t>
  </si>
  <si>
    <t>Contar con un sistema de captura de biogás</t>
  </si>
  <si>
    <t>Reporte, planilla o documento que dé cuenta del cálculo de las emisiones de GEI del predio bajo una metodología validada para el sector lechero.</t>
  </si>
  <si>
    <t>Cuantificar las emisiones de GEI del plantel</t>
  </si>
  <si>
    <t>Biodiversidad</t>
  </si>
  <si>
    <t xml:space="preserve">Se cuenta con un mapa donde se identifiquen las áreas de alto valor ecológico presentes dentro del plantel (por ejemplo: bosques, corredores biológicos, árboles islas e islas de vegetación nativa). </t>
  </si>
  <si>
    <t>Mapa donde se identifiquen las áreas de alto valor ecológico del plantel (digital o en papel) de acuerdo con lo establecido en la acción.</t>
  </si>
  <si>
    <t>Mapa donde se identifiquen las áreas de alto valor ecológico presentes en el predio (por ejemplo: bosques, corredores biológicos, árboles islas e islas de vegetación nativa).</t>
  </si>
  <si>
    <t>Implementar sistemas/programas o acciones para el manejo, mantención y protección de ecosistemas, especies y hábitat</t>
  </si>
  <si>
    <t xml:space="preserve">Se capacita al/los encargado/s del plantel y a los trabajadores en temas de biodiversidad, con el fin de que conozcan ecosistemas, hábitat y especies de la zona, para que los identifiquen, protejan y conserven en el plantel. Se cuenta con un registro de la capacitación (diploma, certificado, carta, u otro) donde se indica el nombre del trabajador, tema(s) cubierto(s), fecha del evento de capacitación e institución responsable. La capacitación puede ser presencial o a distancia, ofrecidas por entidades externas, incluidas empresas prestadoras de servicios. El registro deberá tener como máximo 3 años de antigüedad. </t>
  </si>
  <si>
    <t>Registro de la capacitación (digital o en papel) de acuerdo con lo establecido en la acción.</t>
  </si>
  <si>
    <t>Registros de capacitaciones, presencial o a distancia, ofrecidas por entidades externas, incluidas empresas prestadoras de servicios. El registro de capacitación (diploma, certificado, carta, u otro), digital o en papel, debe indicar al menos nombre del trabajador, tema(s) cubierto(s), fecha del evento de capacitación e institución responsable.</t>
  </si>
  <si>
    <t>Participar en acciones para la protección y conservación de ecosistemas, hábitat o especies</t>
  </si>
  <si>
    <t>En el plantel se mantiene al menos 10% de su superficie con áreas con ecosistemas nativos, como: bosques, humedales, cursos o cuerpos de agua naturales, entre otros. Se cuenta con un mapa de área con ecosistemas nativos y cálculo de la superficie con Google Maps.</t>
  </si>
  <si>
    <t>Mapa de área con ecosistemas nativos y cálculo de la superficie con Google Maps (digital o en papel) de acuerdo con lo establecido en la acción.</t>
  </si>
  <si>
    <t>Bosque
Vegetación
Estructura biodiversidad</t>
  </si>
  <si>
    <t>Inspección visual. Las medidas de protección, recuperación o restauración se observan implementadas.</t>
  </si>
  <si>
    <t>Inspección visual. Las estructuras de conectividad se observan de acuerdo con lo establecido en la acción.</t>
  </si>
  <si>
    <t>Mantener la conectividad y heterogeneidad del plantel y sus alrededores</t>
  </si>
  <si>
    <t>En el plantel se mantienen márgenes ribereños o franjas de amortiguación junto a cursos o cuerpos naturales de agua y otras áreas hacia donde puedan fluir sedimentos y nutrientes, por ejemplo, barrancos o surcos. Estos márgenes o franjas están sin cultivar y se mantienen con vegetación nativa permanente. Para cursos de agua los márgenes o franja son mayores a 5 m y mayores a 10 m en cuerpos de agua.</t>
  </si>
  <si>
    <t>Inspección visual. Los márgenes ribereños o franjas de amortiguación se observan de acuerdo con lo establecido en la acción.</t>
  </si>
  <si>
    <t>Proteger zonas ribereñas, humedales, lagunas y vertientes</t>
  </si>
  <si>
    <t>En el plantel se realiza un Diagnóstico de las Especies Exóticas Invasoras animales y/o vegetales presentes.</t>
  </si>
  <si>
    <t>Establecer control de especies exóticas invasoras</t>
  </si>
  <si>
    <t xml:space="preserve">En el plantel se cuenta con una Línea de Base Ambiental en la cual se identifican: ecosistemas (terrestres y acuáticos), tipos de hábitat, especies, estado de conservación de las especies y zonas de alto valor para la biodiversidad. </t>
  </si>
  <si>
    <t>Línea de Base Ambiental (digital o en papel) de acuerdo con lo establecido en la acción.</t>
  </si>
  <si>
    <t xml:space="preserve">Línea de base ambiental del predio en la cual se identifican: ecosistemas (terrestres y acuáticos), tipos de hábitat, especies, estado de conservación de las especies y zonas de alto valor para la biodiversidad. </t>
  </si>
  <si>
    <t>Social</t>
  </si>
  <si>
    <t>Calidad e inocuidad</t>
  </si>
  <si>
    <t>Existen instrucciones por escrito o señalética, para que las personas encargadas de la ordeña y de la manipulación de la leche, mantengan un adecuado nivel de higiene personal y limpieza de la ropa de ordeña.</t>
  </si>
  <si>
    <t>PABCO vigente y últimas pautas aprobadas (Pauta de Evaluación Anexo Lechero 051, versión 1, exigencia 4.1). Para el caso de los planteles que no cuenten con PABCO, se verifica la existencia de instrucciones por escrito o señalética visible de acuerdo con lo establecido en la acción.</t>
  </si>
  <si>
    <t>Capacitar e instruir a la persona responsable de la operación de la unidad lechera</t>
  </si>
  <si>
    <t>Existen instrucciones por escrito o señalética, para que en caso de que la persona encargada de la ordeña presente heridas y abrasiones abiertas, éstas sean cubiertas con guantes o vendajes impermeables.</t>
  </si>
  <si>
    <t>PABCO vigente y últimas pautas aprobadas (Pauta de Evaluación Anexo Lechero 051, versión 1, exigencia 4.3). Para el caso de los planteles que no cuenten con PABCO, se verifica la existencia de instrucciones por escrito o señalética visible de acuerdo con lo establecido en la acción.</t>
  </si>
  <si>
    <t>Existen instrucciones por escrito o señalética, que prohíban fumar, escupir, comer en el lugar de trabajo y de almacenamiento de la leche.</t>
  </si>
  <si>
    <t>PABCO vigente y últimas pautas aprobadas (Pauta de Evaluación Anexo Lechero 051, versión 1, exigencia 4.4). Para el caso de los planteles que no cuenten con PABCO, se verifica la existencia de instrucciones por escrito o señalética visible de acuerdo con lo establecido en la acción.</t>
  </si>
  <si>
    <t xml:space="preserve">Existen procedimientos estandarizados de higienización que aseguren que los utensilios empleados, las instalaciones de ordeña mecánica y los recipientes que hayan estado en contacto con la leche, sean lavados con agua, sanitizados y almacenados higiénicamente después de cada ordeña. </t>
  </si>
  <si>
    <t>PABCO vigente y últimas pautas aprobadas (Pauta de Evaluación Anexo Lechero 051, versión 1, exigencias 3.17). Para el caso de los planteles que no cuenten con PABCO, se verifica la existencia de procedimientos estandarizados de limpieza de acuerdo con lo establecido en la acción.</t>
  </si>
  <si>
    <t>Implementar un sistema de gestión de la calidad e inocuidad de la leche.</t>
  </si>
  <si>
    <t>En el plantel se mantiene archivadas (en papel o digital) las guías de recepción/despacho de leche fresca (o sus copias) en orden cronológico, que respaldan la entrega de leche al camión lechero.</t>
  </si>
  <si>
    <t>PABCO vigente y últimas pautas aprobadas (Pauta de Evaluación Anexo Lechero 051, versión 1, exigencia 5.4). Para el caso de los planteles que no cuenten con PABCO, se verifica la existencia de guías de recepción/despacho de leche fresca de acuerdo con lo establecido en la acción.</t>
  </si>
  <si>
    <t>PABCO A Lechero vigente y última pauta aprobada  (si es predio PABCO) o registros de guías de recepción/despacho de leche fresca.</t>
  </si>
  <si>
    <t>El plantel dispone de procedimientos estandarizados de limpieza para la sala de ordeña, sala de almacenamiento y refrigeración de la leche (o sala de estanque) y patios de espera visibles para el personal a cargo. Las instalaciones se mantienen limpias antes de la ordeña.</t>
  </si>
  <si>
    <t>Inspección visual. La sala de ordeña, sala de almacenamiento y refrigeración de la leche (o sala de estanque) y patios de espera se observan limpias antes de la ordeña. Se cuenta con procedimientos estandarizados de limpieza de acuerdo con lo establecido en la acción.</t>
  </si>
  <si>
    <t>Mantener la sala de ordeña y/o sala de almacenamiento de leche y su entorno ordenado y limpio.</t>
  </si>
  <si>
    <t>El plantel cuenta con instrucciones por escrito o señalética de manejo y lavado del filtro de leche. Esta debe contener instrucciones claras y específicas para el tipo de filtro utilizado y estar ubicada cerca del lugar visible donde se realiza el procedimiento.</t>
  </si>
  <si>
    <t>Instrucciones por escrito o señalética de acuerdo con lo establecido en la acción.</t>
  </si>
  <si>
    <t>Proveer de condiciones que aseguren el bajo recuento de células somáticas en la leche</t>
  </si>
  <si>
    <t>El plantel cuenta con instructivo de ordeña o señalética visible que especifique que la leche de vacas recién paridas se separa por lo menos por 4 días, el calostro no se mezcla con la leche y no es destinado al consumo humano.</t>
  </si>
  <si>
    <t>PABCO vigente y últimas pautas aprobadas (Pauta de Evaluación Anexo Lechero 051, versión 1, exigencia 3.10). Para el caso de los planteles que no cuenten con PABCO, se verifica la existencia de instructivo de ordeña o señalética de acuerdo con lo establecido en la acción.</t>
  </si>
  <si>
    <t>El plantel posee una sala de ordeña destinada solamente para esta función.</t>
  </si>
  <si>
    <t>PABCO vigente y últimas pautas aprobadas (Pauta de Evaluación Anexo Lechero 051, versión 1, exigencia 1.1). Para el caso de los planteles que no cuenten con PABCO, la sala de ordeña se observa de acuerdo con lo establecido en la acción.</t>
  </si>
  <si>
    <t>Proveer de condiciones que aseguren la buena calidad microbiológica de la leche</t>
  </si>
  <si>
    <t xml:space="preserve">La sala de ordeña tiene paredes fáciles de limpiar en los lugares que puedan ensuciarse o contaminarse. </t>
  </si>
  <si>
    <t>PABCO vigente y últimas pautas aprobadas (Pauta de Evaluación Anexo Lechero 051, versión 1, exigencia 1.3). Para el caso de los planteles que no cuenten con PABCO, la sala de ordeña se observa de acuerdo con lo establecido en la acción.</t>
  </si>
  <si>
    <t xml:space="preserve">La sala de ordeña tiene pisos construidos de manera que se facilite la eliminación de líquidos y desechos. </t>
  </si>
  <si>
    <t>PABCO vigente y últimas pautas aprobadas (Pauta de Evaluación Anexo Lechero 051, versión 1, exigencia 1.4). Para el caso de los planteles que no cuenten con PABCO, la sala de ordeña se observa de acuerdo con lo establecido en la acción.</t>
  </si>
  <si>
    <t>Administración
Sala ordeña y de estanques</t>
  </si>
  <si>
    <t xml:space="preserve">La sala de ordeña y sala para el almacenamiento y enfriamiento de la leche (sala de estanques) cuentan con un sistema de abastecimiento de agua en cantidad, calidad y presión suficiente, de acuerdo con las necesidades de limpieza y de uso del plantel. El sistema provee de agua caliente a T° suficiente para el buen lavado de equipos de ordeña y estanques de enfriamiento. El agua utilizada cuenta con un análisis microbiológico anual sin E.coli o en su defecto el plantel cuenta con potabilización de agua. </t>
  </si>
  <si>
    <t>Inspección visual. El sistema de abastecimiento de agua de la sala de ordeña y sala de estanques se observan de acuerdo con lo establecido en la acción. Análisis microbiológico anual del agua para lavado de equipos de lechería sin E.coli o resolución Ministerio Salud para agua potable.</t>
  </si>
  <si>
    <t xml:space="preserve">PABCO A Lechero vigente y última pauta aprobada (si es predio PABCO). 
Análisis anual microbiológico de agua para lavado de equipos de lechería sin E.coli </t>
  </si>
  <si>
    <t>En la sala de ordeña no se encuentra ningún animal a excepción de vacas en producción.</t>
  </si>
  <si>
    <t>PABCO vigente y últimas pautas aprobadas (Pauta de Evaluación Anexo Lechero 051, versión 1, exigencia 3.1). Para el caso de los planteles que no cuenten con PABCO, la sala de ordeña se observa de acuerdo con lo establecido en la acción.</t>
  </si>
  <si>
    <t>Existen las condiciones de equipamiento en la sala de ordeña para que, inmediatamente después de la ordeña, la leche sea enviada por ductos al estanque de enfriamiento, o bien sea trasladada higiénicamente en el caso de los sistemas de ordeña móviles.</t>
  </si>
  <si>
    <t>PABCO vigente y últimas pautas aprobadas (Pauta de Evaluación Anexo Lechero 051, versión 1, exigencia 3.13). Para el caso de los planteles que no cuenten con PABCO, la sala de ordeña se observa de acuerdo con lo establecido en la acción.</t>
  </si>
  <si>
    <t>Inmediatamente después de la ordeña, la leche se enfría a una temperatura de 8°C en menos de 2 horas de finalizada la ordeña. Cuando la leche no sea recogida en forma diaria, la temperatura no excede los 6°C.</t>
  </si>
  <si>
    <t>PABCO vigente y últimas pautas aprobadas (Pauta de Evaluación Anexo Lechero 051, versión 1, exigencia 3.15). Para el caso de los planteles que no cuenten con PABCO, la temperatura del estanque se observa de acuerdo con lo establecido en la acción.</t>
  </si>
  <si>
    <t>El plantel posee un estanque de almacenamiento de la leche, que considera un equipo de enfriamiento con termómetro que no tenga partes de vidrio que estén en contacto con la leche. El estanque de enfriamiento es exclusivo para este fin y está construido de modo que evite todo riesgo de contaminación de la leche.</t>
  </si>
  <si>
    <t>PABCO vigente y últimas pautas aprobadas (Pauta de Evaluación Anexo Lechero 051, versión 1, exigencia 1.7). Para el caso de los planteles que no cuenten con PABCO, el estanque de almacenamiento de la leche se observa de acuerdo con lo establecido en la acción.</t>
  </si>
  <si>
    <t xml:space="preserve">Se realiza un chequeo del termómetro del estanque de enfriamiento cada seis meses, con un termómetro que haya sido contrastado con un termómetro patrón y se mantiene un registro de temperatura. </t>
  </si>
  <si>
    <t>PABCO vigente y últimas pautas aprobadas (Pauta de Evaluación Anexo Lechero 051, versión 1, exigencia 3.16). Para el caso de los planteles que no cuenten con PABCO, se verifica la existencia de registros de chequeos con termómetro patrón.</t>
  </si>
  <si>
    <t>PABCO A Lechero vigente y última pauta aprobada (si es predio PABCO) o registros de chequeos cada seis meses y medidas de corrección.</t>
  </si>
  <si>
    <t>La sala para el almacenamiento y enfriamiento de la leche (sala de estanques) cuenta con pisos y paredes limpios, construidos con material impermeable, no absorbentes y lavables. Sus pisos y acequias poseen una pendiente que no permite la acumulación de agua ni leche.</t>
  </si>
  <si>
    <t>Inspección visual. La sala para el almacenamiento y enfriamiento de la leche (sala de estanques) se observa de acuerdo con lo establecido en la acción.</t>
  </si>
  <si>
    <t>En la sala de ordeña no se mantienen productos que puedan contaminar la leche almacenada (ej. pesticidas, pinturas, alimentos de animales, lubricantes, combustibles, equipos de fumigación, otros) a excepción de los propios para la detergencia e higienización de los equipos.</t>
  </si>
  <si>
    <t>PABCO vigente y últimas pautas aprobadas (Pauta de Evaluación Anexo Lechero 051, versión 1, exigencia 3.6). Para el caso de los planteles que no cuenten con PABCO, la sala de ordeña se observa de acuerdo a lo establecido en la acción.</t>
  </si>
  <si>
    <t>Proveer de condiciones que aseguren la inocuidad de la leche</t>
  </si>
  <si>
    <t>Se asegura que en la higienización de pezones sólo se utilicen productos autorizados por el SAG (pre y post dipping).</t>
  </si>
  <si>
    <t>PABCO vigente y últimas pautas aprobadas (Pauta de Evaluación Anexo Lechero 051, versión 1, exigencia 3.9). Para el caso de los planteles que no cuenten con PABCO, se verifica que fichas técnicas, etiquetado y/u hoja de seguridad de los productos de pre y post dipping utilizados evidencien autorización del SAG.</t>
  </si>
  <si>
    <t>Fichas técnicas, etiquetado y/u hoja de seguridad de los productos de pre y post dipping utilizados que evidencie autorización SAG.</t>
  </si>
  <si>
    <t>PABCO vigente y últimas pautas aprobadas (Pauta de Evaluación Anexo Lechero 051, versión 1, exigencia 3.12). Para el caso de los planteles que no cuenten con PABCO, se verifica la existencia del protocolo para la determinación de anomalías organolépticas o físico químicas y destino de dicha leche.</t>
  </si>
  <si>
    <t>El material y los instrumentos que entran en contacto con la leche (estanque de almacenamiento de la leche, recipientes, utensilios, otros), están fabricados con un material liso, fácil de lavar y sanitizar, resistente a la corrosión y no liberan en la leche residuos o elementos que puedan contaminar, alterar la composición o ejercer una influencia nociva sobre las propiedades organolépticas de la leche.</t>
  </si>
  <si>
    <t>PABCO vigente y últimas pautas aprobadas (Pauta de Evaluación Anexo Lechero 051, versión 1, exigencia 1.9). Para el caso de los planteles que no cuenten con PABCO, el material de fabricación de instrumentos o equipos que entran en contacto con la leche se observan de acuerdo con lo establecido en la acción.</t>
  </si>
  <si>
    <t>El entorno del lugar de ordeña y área de almacenamiento y refrigeración de la leche (o sala de estanque) se mantiene limpio y ordenado.</t>
  </si>
  <si>
    <t>Inspección visual. El entorno del lugar de ordeña y área de almacenamiento y refrigeración de la leche (o sala de estanque) se observa de acuerdo con lo establecido en la acción.</t>
  </si>
  <si>
    <t>La sala de ordeña cuenta con basureros con tapa para disponer los filtros y toallas de papel usados durante la ordeña. Estos son retirados al término de cada ordeña y lavados después de vaciados. Están limpios y no generan malos olores.</t>
  </si>
  <si>
    <t>Inspección visual. Los basureros de la sala de ordeña se observan de acuerdo con lo establecido en la acción.</t>
  </si>
  <si>
    <t>La sala de almacenamiento y refrigeración de la leche (o sala de estanque) cuenta con una estructura que evite el ingreso y anidamiento de pájaros.</t>
  </si>
  <si>
    <t>Inspección visual. La sala de almacenamiento y refrigeración de la leche (o sala de estanque) se observa de acuerdo con lo establecido en la acción.</t>
  </si>
  <si>
    <t>En la sala de almacenamiento y refrigeración de la leche (o sala de estanque) no se almacenan productos agroquímicos, a excepción de los propios para la detergencia e higienización de los equipos.</t>
  </si>
  <si>
    <t>El titular del establecimiento toma las medidas necesarias para evitar que las personas que se encuentren enfermas, bajo sospecha de enfermedades contagiosas o de otra naturaleza y que puedan afectar la inocuidad de la leche, no participen en el proceso de ordeña. Cuenta con protocolo escrito de medidas preventivas para el manejo de personas bajo sospecha de enfermedades contagiosas o de otra naturaleza.</t>
  </si>
  <si>
    <t>PABCO vigente y últimas pautas aprobadas (Pauta de Evaluación Anexo Lechero 051, versión 1, exigencia 4.5). Para el caso de los planteles que no cuenten con PABCO, cuenta con un protocolo de medidas preventivas para el manejo de personas bajo sospecha de enfermedades contagiosas o de otra naturaleza.</t>
  </si>
  <si>
    <t>PABCO A Lechero vigente y última pauta aprobada (si es predio PABCO) o protocolo escrito de medidas preventivas para el manejo de personas bajo sospecha de enfermedades contagiosas o de otra naturaleza.</t>
  </si>
  <si>
    <t>El plantel tiene las fichas técnicas, etiquetado y hoja de seguridad de los detergentes y sanitizantes utilizados para la limpieza de la máquina de ordeña, instalaciones y utensilios que estuvieron en contacto con la leche. Estos productos deben estar aprobados por la autoridad competente y/o el comprador de la leche.</t>
  </si>
  <si>
    <t>PABCO vigente y últimas pautas aprobadas (Pauta de Evaluación Anexo Lechero 051, versión 1, exigencia 5.5). Para el caso de los planteles que no cuenten con PABCO, cuenta con fichas técnicas, etiquetado y hoja de seguridad de los detergentes y sanitizantes utilizados de acuerdo con lo establecido en la acción.</t>
  </si>
  <si>
    <t>PABCO A Lechero vigente y última pauta aprobada (si es predio PABCO)  o fichas técnicas, etiquetado y hoja de seguridad de los detergentes y sanitizantes utilizados aprobados por la autoridad competente y/o el comprador de la leche.</t>
  </si>
  <si>
    <t>En el plantel se realizan mantenciones y reemplazo de las partes y/o piezas del equipo de ordeña, estanque y anexos que puedan afectar la calidad de la leche o la salud de los animales (incluido las pezoneras, tubos de goma, uniones, bomba de vacío y de leche, sistema de pulsación, estanque, etc.) con la frecuencia recomendada por el fabricante.  Se cuenta con registros de las mantenciones y reemplazo de las partes y/o piezas especificando los equipos intervenidos y la acción realizada.</t>
  </si>
  <si>
    <t xml:space="preserve">Registros de mantención o factura(s) de proveedor(es) especializado(s) con el detalle de los equipos intervenidos y servicios realizados (digital o en papel). Inspección visual de los equipos los que se observan en buen estado y operativos.  </t>
  </si>
  <si>
    <t>Administración
Sala de ordeña y de estanques</t>
  </si>
  <si>
    <t xml:space="preserve">El plantel tiene las fichas técnicas o etiquetado de los sanitizantes utilizados para las distintas operaciones de sanitización del agua, instalaciones y utensilios de ordeña que estén en contacto con la leche, que respalden que esos productos están autorizados por la autoridad competente.  </t>
  </si>
  <si>
    <t>PABCO vigente y últimas pautas aprobadas (Pauta de Evaluación Anexo Lechero 051, versión 1, exigencias 5.5). Para el caso de los planteles que no cuenten con PABCO, se verifica la existencia de fichas técnicas o etiquetado de los sanitizantes utilizados se encuentran de acuerdo con lo establecido en la acción.</t>
  </si>
  <si>
    <t>Fichas técnicas y/o etiquetado de los sanitizantes utilizados, respaldando que están autorizados por la autoridad competente.</t>
  </si>
  <si>
    <t>Comunidades locales</t>
  </si>
  <si>
    <t xml:space="preserve">Se han identificado los potenciales impactos de las actividades productivas del sistema lechero en las comunidades internas y adyacentes del sistema productivo y se implementan medidas de prevención. </t>
  </si>
  <si>
    <t>Registro (digital o en papel) e inspección visual de medidas de prevención implementadas.</t>
  </si>
  <si>
    <t>Evaluar y mitigar el impacto generado en las comunidades locales</t>
  </si>
  <si>
    <t xml:space="preserve">El plantel participa formal o informalmente en iniciativas locales que contribuyen a los objetivos de desarrollo de las comunidades. Se cuenta con un registro que demuestre la participación en estas iniciativas (ej.: fotografías, videos, informes, aparición en medios de comunicación locales, entre otros). El registro deberá tener como máximo 1 año de antigüedad. </t>
  </si>
  <si>
    <t>Registro de la participación del plantel en iniciativas locales (digital o en papel) de acuerdo con lo establecido en la acción.</t>
  </si>
  <si>
    <t xml:space="preserve">Registro, digital o en papel, de la participación del predio en iniciativas locales. Por ejemplo: fotografías, videos, informes, aparición en medios de comunicación locales, entre otros. El registro deberá tener como máximo 1 año de antigüedad. </t>
  </si>
  <si>
    <t>Generar vínculos que contribuyan el desarrollo local</t>
  </si>
  <si>
    <t>Condiciones de trabajo y protección social</t>
  </si>
  <si>
    <t xml:space="preserve">Se capacita al personal sobre cómo hacer su trabajo de manera correcta buscando la eficiencia de su desempeño, tomando conocimiento de la actividad que desarrollará.  Se cuenta con un registro de la capacitación (diploma, certificado, carta, u otro) donde se indica el nombre del trabajador, tema(s) cubierto(s), fecha del evento de capacitación e institución responsable. El registro deberá tener como máximo 3 años de antigüedad. </t>
  </si>
  <si>
    <t>Brindar formación y capacitación a los trabajadores</t>
  </si>
  <si>
    <t>El plantel cuenta con un prevencionista de riesgos o convenio con mutualidad o está inscrito en el Instituto de Seguridad Laboral que entrega información y señalética para la prevención de accidentes.</t>
  </si>
  <si>
    <t>Contrato prevencionista o convenio mutualidad o inscripción en el Instituto de Seguridad Laboral vigente.</t>
  </si>
  <si>
    <t>Contrato prevencionista o convenio mutualidad o inscripción en el  Instituto de Seguridad Laboral vigente.</t>
  </si>
  <si>
    <t>Garantizar la seguridad y la prevención de riesgos</t>
  </si>
  <si>
    <t>Administración
Más de un área del plantel</t>
  </si>
  <si>
    <t>Se promueve que los trabajadores/as conozcan sus derechos y obligaciones legales. La información relacionada se publica en diarios murales o en lugares visibles y existe un registro de capacitación interna que indica el nombre del trabajador, tema(s) cubierto(s), fecha de la capacitación y quién capacita.</t>
  </si>
  <si>
    <t>Inspección visual. Se observa información relacionada en diarios murales o lugares visibles y existe registro (digital o en papel) de la capacitación de acuerdo con lo establecido en la acción.</t>
  </si>
  <si>
    <t>Económico</t>
  </si>
  <si>
    <t>Gestión económica</t>
  </si>
  <si>
    <t>Establecer una relación de sinergias productivas y económicas con otros plantels lecheros</t>
  </si>
  <si>
    <t xml:space="preserve">En el plantel se evalúa la adopción/adaptación de nuevas prácticas y tecnologías considerando su contribución a la productividad y/o rentabilidad a través de asesorías profesionales, visitas a ferias tecnológicas, cotizaciones de nuevas tecnologías/servicios y/o evaluación de proyectos. Se cuenta con registros de la evaluación (ej.: registro de visitas de asesores, registro de visitas a ferias tecnológicas, cotizaciones de tecnologías servicios y/o documento de evaluación de proyectos) con una antigüedad no mayor a 3 años. </t>
  </si>
  <si>
    <t>Documento, registro o herramientas de evaluación de adopción/adaptación de nuevas prácticas y tecnologías (digital o en papel) de acuerdo con lo establecido en la acción.</t>
  </si>
  <si>
    <t>Adoptar prácticas agrícolas que contribuyan a los objetivos de productividad y / o rentabilidad de la empresa.</t>
  </si>
  <si>
    <t xml:space="preserve">El titular y/o los trabajadores del plantel participan de instancias de capacitación que permiten identificar las herramientas necesarias para optimizar los sistemas de producción. Se cuenta con un registro de la capacitación (diploma, certificado, carta, u otro) donde se indica el nombre del trabajador, tema(s) cubierto(s), fecha del evento de capacitación e institución responsable. Para giras técnicas, se cuenta con informe con breve descripción de actividades y registro fotográfico. El registro deberá tener como máximo 3 años de antigüedad. </t>
  </si>
  <si>
    <t>Registro de capacitación o informe de asesor o informe gira técnica (digital o en papel) de acuerdo con lo establecido en la acción.</t>
  </si>
  <si>
    <t>Registro de   capacitación o informe de asesor, digital o en papel. El registro de capacitación (diploma, certificado, carta, u otro) debe indicar al menos nombre del trabajador, tema(s) cubierto(s), fecha del evento de capacitación e institución responsable. Para giras técnicas, aplica el registro fotográfico.</t>
  </si>
  <si>
    <t>El titular y/o trabajadores del plantel participan de instancias de capacitación que permitan entender mejor el comportamiento del mercado lácteo, para aumentar su capacidad de adaptación a posibles cambios. Se cuenta con un registro de la capacitación (diploma, certificado, carta, u otro) donde se indica el nombre del trabajador, tema(s) cubierto(s), fecha del evento de capacitación e institución responsable. Para giras técnicas, se cuenta con informe con breve descripción de actividades y registro fotográfico. El registro deberá tener como máximo 3 años de antigüedad.</t>
  </si>
  <si>
    <t>Registro de capacitación o informe de asesor, digital o en papel. El registro de capacitación (diploma, certificado, carta, u otro) debe indicar al menos nombre del trabajador, tema(s) cubierto(s), fecha del evento de capacitación e institución responsable. Para giras técnicas, aplica un documento con breve descripción de actividades con registro fotográfico. El registro deberá tener como máximo 3 años de antigüedad.</t>
  </si>
  <si>
    <t>Desarrollar acciones de capacitación y acceso a información para mejorar la productividad</t>
  </si>
  <si>
    <t>Se cuenta con una herramienta de planificación de mediano plazo (a 3 años al menos) que permite tomar decisiones respecto del aumento de productividad, conveniencia económica y viabilidad financiera del negocio (ej. presupuesto, plan de inversión, flujo proyectado, entre otros) y/o cuenta con un asesor económico hace al menos 3 meses.</t>
  </si>
  <si>
    <t>Herramienta de planificación (digital o en papel) y/o comprobante de que cuenta con un asesor económico de acuerdo con lo establecido en la acción.</t>
  </si>
  <si>
    <t xml:space="preserve">Herramienta de planificación con proyección a 3 años al menos, tal como: presupuesto, plan de inversión, flujo proyectado, entre otros, y/o comprobante de que cuenta con un asesor económico hace al menos 3 meses.
</t>
  </si>
  <si>
    <t>Gestionar la empresa para garantizar su viabilidad económica y financiera</t>
  </si>
  <si>
    <t>Registros, comprobantes o certificados (digital o en papel) de contabilidad de gestión.</t>
  </si>
  <si>
    <t>Registros, comprobantes o certificados de contabilidad de gestión.</t>
  </si>
  <si>
    <t>Medio de Verificación</t>
  </si>
  <si>
    <t>Cumple</t>
  </si>
  <si>
    <t>No cumple</t>
  </si>
  <si>
    <t>N/A</t>
  </si>
  <si>
    <t>Hallazgos</t>
  </si>
  <si>
    <t>Autoevaluación</t>
  </si>
  <si>
    <t>TEMA</t>
  </si>
  <si>
    <t>DOCUMENTACION</t>
  </si>
  <si>
    <t>RUP:</t>
  </si>
  <si>
    <t>Estado de autoevaluación:</t>
  </si>
  <si>
    <t>Fecha autoevaluación:</t>
  </si>
  <si>
    <t>Puntajes disponibles</t>
  </si>
  <si>
    <t>Puntajes obtenidos</t>
  </si>
  <si>
    <t>Total</t>
  </si>
  <si>
    <t>Datos del plantel</t>
  </si>
  <si>
    <t>1.- Razón social empresa</t>
  </si>
  <si>
    <t>2.- Rut empresa</t>
  </si>
  <si>
    <t>3.- Tamaño empresa</t>
  </si>
  <si>
    <t>4.- Dirección Casa Matriz</t>
  </si>
  <si>
    <t>5.- Región Casa Matriz</t>
  </si>
  <si>
    <t>6.- Comuna Casa Matriz</t>
  </si>
  <si>
    <t>7.- Nombre representante Legal</t>
  </si>
  <si>
    <t>8.- Email representante legal</t>
  </si>
  <si>
    <t>9.- Nombre encargado plantel</t>
  </si>
  <si>
    <t>10.- Rut encargado plantel</t>
  </si>
  <si>
    <t>11.- Fono encargado</t>
  </si>
  <si>
    <t>12.- Email encargado</t>
  </si>
  <si>
    <t>13.- R.U.P. plantel lechero</t>
  </si>
  <si>
    <t>14.- Nombre planel lechero</t>
  </si>
  <si>
    <t>15.- Dirección plantel lechero</t>
  </si>
  <si>
    <t>16.- Región plantel lechero</t>
  </si>
  <si>
    <t>17.- Comuna plantel lechero</t>
  </si>
  <si>
    <t>18.- Producción anual</t>
  </si>
  <si>
    <t>19.- Sistema productivo</t>
  </si>
  <si>
    <t>20.- Usuario INDAP</t>
  </si>
  <si>
    <t>21.- Certificación PABCO</t>
  </si>
  <si>
    <t>Respuesta</t>
  </si>
  <si>
    <t>Resultado autoevaluación:</t>
  </si>
  <si>
    <t>Resultado auditoría:</t>
  </si>
  <si>
    <t>Fecha de auditoría:</t>
  </si>
  <si>
    <t>Cumplimiento estándar</t>
  </si>
  <si>
    <t>Categoria de acción</t>
  </si>
  <si>
    <t>Puntaje disponible</t>
  </si>
  <si>
    <t>Puntaje autoevaluación</t>
  </si>
  <si>
    <t>Puntaje auditoría</t>
  </si>
  <si>
    <t>N° acciones autoevaluación</t>
  </si>
  <si>
    <t>N° acciones cumplidas</t>
  </si>
  <si>
    <t>Datos predio</t>
  </si>
  <si>
    <t>7.- Nombre representante legal</t>
  </si>
  <si>
    <t>No aplica</t>
  </si>
  <si>
    <t>Fecha entrega autoevaluación:</t>
  </si>
  <si>
    <t>Razón social empresa</t>
  </si>
  <si>
    <t>Rut empresa</t>
  </si>
  <si>
    <t>Nombre plantel lechero</t>
  </si>
  <si>
    <t>DOCUMENTO DE EJECUCIÓN DE AUDITORÍA</t>
  </si>
  <si>
    <t>RAZÓN SOCIAL EMPRESA</t>
  </si>
  <si>
    <t>RUT EMPRESA</t>
  </si>
  <si>
    <t>NOMBRE PLANTEL LECHERO</t>
  </si>
  <si>
    <t>FECHA</t>
  </si>
  <si>
    <t>HORA INICIO - TERMINO</t>
  </si>
  <si>
    <t>Por medio de este documento se acredita que la auditoría final de cumplimiento correspondiente al proceso de certificación del segundo Acuerdo de Producción Limpia "Implementación del Estándar de Sustentabilidad Sector Lácteo Primario, Programa Chile Origen Consciente" ha sido realizada en el plantel anteriormente individualizado. No constituye una declaración definitiva de cumplimiento o no cumplimiento en conformidad del plantel.</t>
  </si>
  <si>
    <t>De acuerdo a lo observado en terreno, el plantel:</t>
  </si>
  <si>
    <t>Cumple en conformidad con el APL II y el Estándar.</t>
  </si>
  <si>
    <t>No cumple en conformidad con el APL II y el Estándar.</t>
  </si>
  <si>
    <t>Los pasos a seguir son:</t>
  </si>
  <si>
    <t>Si el plantel cumple en conformidad con el Estándar:</t>
  </si>
  <si>
    <t>Si el plantel presenta no conformidades con el Estándar:</t>
  </si>
  <si>
    <t>- Envío de acta de auditoría al predio: 3 días hábiles a partir del día de hoy. 
- Envío de informe de auditoría final de cumplimiento al plantel y al Consorcio Lechero: 5 días hábiles a partir del envío del acta de auditoría final.</t>
  </si>
  <si>
    <t>- Periodo de aclaración: 10 días hábiles a partir del envío de la presente acta para resolver y enviar evidencia solicitada por el auditor.
- Envío de acta de respuesta a la aclaración al plantel: 2 días hábiles luego de recibida la evidencia solicitada.   
- Envío de Informe de auditoría final al plantel y al Consorcio Lechero: 5 días hábiles a partir del envío del acta de respuesta a la aclaración.</t>
  </si>
  <si>
    <t>OBSERVACIONES ADICIONALES:</t>
  </si>
  <si>
    <t xml:space="preserve">Firma: </t>
  </si>
  <si>
    <t>Firma:</t>
  </si>
  <si>
    <t>Responsable en el plantel:</t>
  </si>
  <si>
    <t>Nombre auditor:</t>
  </si>
  <si>
    <t>1/1</t>
  </si>
  <si>
    <t>5.- Comuna casa matriz</t>
  </si>
  <si>
    <t>4.- Dirección casa matriz</t>
  </si>
  <si>
    <t>6.- Región casa matriz</t>
  </si>
  <si>
    <t>Ejemplo: Toltén</t>
  </si>
  <si>
    <t>16.- Comuna plantel lechero</t>
  </si>
  <si>
    <t>17.- Región plantel lechero</t>
  </si>
  <si>
    <t>Los procedimientos de desbotone y corte de pezones supernumerarios se realizan en animales menores a 30 días. Los procedimientos realizados son registrados en el libro de visita del Médico Veterinario o ficha clínica del animal indicando: edad del animal, tipo de procedimiento realizado, la(s) persona(s) que lo realizan y los medicamentos utilizados.</t>
  </si>
  <si>
    <t>En el plantel no se realiza inducción de parto. De ser necesario sólo se realiza por motivos clínicos bajo indicación de un Médico Veterinario. En caso de haber realizado inducción de parto se cuenta con registro donde se indique el motivo clínico y procedimiento utilizado.</t>
  </si>
  <si>
    <t>La infraestructura y el equipamiento de la sala de ordeña, corral de espera, lugares de estabulación, se encuentran en buenas condiciones para el manejo adecuado de los animales según su edad y condición productiva, no presentan bordes afilados ni salientes que puedan causar heridas o lesionar a los animales.</t>
  </si>
  <si>
    <t>Existe una buena iluminación en la sala de ordeña que permite un fácil desplazamiento de las vacas y al ordeñador observar y evaluar la piel y punta de los pezones, así como otras alteraciones de la parte inferior de las vacas durante la ordeña.  La iluminación pertmite leer un periódico a la altura del pezón (altura aproximada de los ojos de una persona parada en el pozo de la sala de ordeña).</t>
  </si>
  <si>
    <t xml:space="preserve">En el plantel se realiza mantención y limpieza regular a equipos de alimentación (carros forrajeros, carro mezclador, silo y sus sistemas de conducción, equipos de alimentación a terneros) para evitar contaminación cruzada y asegurar un funcionamiento adecuado. Se cuenta con registros de mantención o facturas con el detalle de los equipos intervenidos y servicios realizados con la frecuencia recomendada por el fabricante. Los equipos se encuentran en buen estado, limpios y operativos. </t>
  </si>
  <si>
    <t>Se mantienen las facturas o guías de despacho (o sus copias), que respaldan el ingreso de insumos para alimentación animal, incluyendo lote de producción si corresponde.</t>
  </si>
  <si>
    <t>El procedimiento de castración de terneros machos se realiza a la edad más temprana posible. El plantel cuenta con un Protocolo de Manejo del Dolor que incluye los procedimientos de la castración. El Protocolo es elaborado y firmado por un Médico Veterinario y debe incluir al menos: Protocolo de anestesia y/o analgesia a utilizar, la edad recomendada del animal según el tipo de procedimiento y el personal autorizado y entrenado a desarrollar los procedimientos bajo la responsabilidad de un Médico Veterinario. Los procedimientos realizados son registrados en el libro de visita del Médico Veterinario o ficha clínica del animal indicando: tipo de procedimiento realizado, edad del animal, la(s) persona(s) que lo realiza y los medicamentos utilizados.</t>
  </si>
  <si>
    <t>En sistemas con estabulación, el material de la cama es absorbente y en cantidad suficiente para cubrir totalmente la superficie del área de la cama o se utiliza colchoneta de goma.</t>
  </si>
  <si>
    <t xml:space="preserve">En sistemas con estabulación, las camas están limpias y secas. No hay presencia de fecas y/o barro al momento de la inspección. </t>
  </si>
  <si>
    <t>En sistemas con estabulación, los cubículos de la zona de confinamiento presentan dimensiones adecuadas. Las vacas se pueden echar y levantar de forma cómoda y descansar el tiempo adecuado. No se observan vacas acostadas en los pasillos.</t>
  </si>
  <si>
    <t>Los pisos de la sala de ordeña, patio de espera y lugares de estabulación se encuentran en condiciones que evitan deslizamientos y caídas. No presentan hoyos ni otras irregularidades que puedan dañar las pezuñas de las vacas.</t>
  </si>
  <si>
    <t>El acceso al corral de espera y la entrada y salida de la sala de ordeña se encuentran en buenas condiciones permitiendo fluidez en el ingreso y salida de los animales, evitando estrés, accidentes o caídas de los animales.</t>
  </si>
  <si>
    <t>Los planteles con estabulación cuentan con sistemas de ventilación forzada (ventiladores) suficientes para cubrir toda la superficie de la zona de confinamiento donde permanecen los animales, con una altura mínima de 2,7 m sobre el piso donde están las vacas y colocados en ángulo recomendado para la óptima dirección del aire. Un ventilador no se distancia de otro más de 10 veces su diámetro. El sistema debe estar en buenas condiciones y operativo. No se observan animales con signos visibles de estrés calórico (animales jadeando).</t>
  </si>
  <si>
    <t>En el plantel se implementan y mantienen sistemas de corte automático de agua en mangueras utilizadas para la limpieza de pisos e instalaciones, al menos en la sala de ordeña y en zonas de estabulación (si aplica). Estos están en buen estado y operativos.</t>
  </si>
  <si>
    <t xml:space="preserve">En el plantel se utiliza un sistema de limpieza de pisos e instalaciones de alta eficiencia, en el cual se maximiza la limpieza en seco (por ejemplo: raspadores) y/o el uso de mangueras de alta presión. </t>
  </si>
  <si>
    <t>En el plantel existe un espacio específico para el lavado de todo tipo de equipos o maquinarias o vehículos que se encuentra a una distancia mínima de 20 m de quebradas, líneas de drenaje y fuentes o cursos o cuerpos de agua.</t>
  </si>
  <si>
    <t xml:space="preserve">Se capacita a los trabajadores en medidas de eficiencia energética que promueven el buen uso de la energía. Se cuenta con un registro de la capacitación (diploma, certificado, carta, u otro) donde se indica el nombre del trabajador, tema(s) cubierto(s), fecha del evento de capacitación e institución responsable. La capacitación puede ser presencial o a distancia, ofrecidas por entidades externas, incluidas empresas prestadoras de servicios. El registro deberá tener como máximo 3 años de antigüedad. </t>
  </si>
  <si>
    <t xml:space="preserve">El plantel cuenta con un registro del mantenimiento de equipos, motores y maquinarias que se utilizan, en el cual se indican las mantenciones preventivas y correctivas. Los equipos, motores y maquinarias que se consideran son: maquinaria agrícola (tractores y otros), sistema de ventilación forzada en áreas de alojamiento en sistemas con estabulación y vehículos motorizados asociados al sistema productivo. Estos registros pueden ser internos o facturas o informes de técnicos del servicio de mantención contratado que especifique la acción realizada. </t>
  </si>
  <si>
    <t>El plantel cuenta con un Plan de Gestión de Energía. El Plan debe contener: objetivo, meta (en relación con el año de línea base), identificación de los proyectos y/o iniciativas a implementar, con el monto de inversión, el plazo de ejecución, y la persona o unidad responsable. Cuenta con registros de proyectos e iniciativas implementadas (ej.: factura, fotografía, inspección visual, entre otros).</t>
  </si>
  <si>
    <t>El plantel cuenta con un sistema de preenfriamiento de leche operativo.</t>
  </si>
  <si>
    <t>Se aplica el Nitrógeno requerido distribuido en sincronía al crecimiento del cultivo o pradera, en dosis y frecuencia adecuadas según la recomendación del profesional asesor agronómico, cuando el pasto está creciendo activamente. Se registra su aplicación incluyendo: fecha aplicación, identificación de áreas de aplicación/potrero, fuente (fertilizante inorgánico, enmienda, abono, residuo orgánico, etc.), composición, dosis de aplicación/cantidad aplicada, aporte calculado de nutrientes si aplica.</t>
  </si>
  <si>
    <t>El plantel cuenta con uno o más Sistemas de Energía Renovable No Convencionales (ej.: sistemas termos solares, paneles fotovoltaicos, caldera a biomasa, planta a biogás u otro). Los sistemas están en buenas condiciones y operativos. Cuenta con registro que acredite que el equipo cumple con la normativa vigente atingente a tipo de sistema instalado, si corresponde.</t>
  </si>
  <si>
    <t>El plantel cuenta con un Plan de Manejo de Purines elaborado por un profesional asesor agronómico, que incluye: análisis de suelo, determinación de requerimientos de nutrientes que demandarán praderas o cultivos, análisis de purines y superficie ‘efectiva’ de aplicación de purines. Este plan considera el aporte de nutrientes de purines, fertilizantes y/u otras enmiendas orgánicas.</t>
  </si>
  <si>
    <t>La cantidad y capacidad de bebederos es suficiente para sustentar el consumo diario de agua de las vacas.  Los bebederos presentes en el plantel cumplen las siguientes condiciones:
(a) cuentan con una cantidad mínima de agua del 75% de su capacidad máxima de llenado,
(b) deben existir bebederos en potreros o áreas de estabulación (según corresponda), además se cuenta con bebederos en patios de alimentación y/o caminos de tránsito a la sala de ordeña,
(c) si los bebederos cuentan con hidrantes automáticos, estos se encuentran funcionando,
(d) no se observan animales con sed, ni grupos de animales inquietos alrededor de los bebederos.</t>
  </si>
  <si>
    <t>La fosa y/o lugar de disposición de los animales muertos en el plantel, cumple con las siguientes características:
(1) se encuentra a una distancia mínima de 100 m de los corrales, instalaciones en general del plantel y viviendas aledañas y al menos a 60 m de cualquier captación que pueda abastecer de agua de bebida para uso humano y/o animal,
(2) en caso de fosa esta cuenta con ingreso controlado y con cerco perimetral u otra barrera efectiva en buen estado que evite la entrada de animales y personas,
(3) no contiene otros tipos de residuos tales como basuras domésticas, farmacéuticas o líquidos ajenos al proceso,
(4) en caso de utilizar contenedor o tolva para manejar la mortalidad estos se mantienen cerrados o tapados, según corresponda, evitando el ingreso de animales y personas.</t>
  </si>
  <si>
    <t>En el plantel se identifican áreas con suelos degradados (mapa/croquis) y se implementa una o más medidas para promover su recuperación, tales como:
(a) no se cultivan ni pastorean,
(b) se establece cobertura vegetal permanente,
(c) se incorporan rastrojos de cultivos anuales,
(d) se establecen cultivos que capturan nitratos en suelos con historial de fertilización intensa, entre otros.</t>
  </si>
  <si>
    <t>En el plantel se implementan una o más medidas para prevenir la erosión del suelo, tales como:
(a) uso de cultivos de cobertura,
(b) establecimiento de barreras cortavientos con especies vegetales,
(c) plantación de árboles en zonas con pendiente, etc.</t>
  </si>
  <si>
    <t xml:space="preserve">El plantel posee un sistema de almacenamiento (o pozo purinero) y conducción de purines que:
(a) están cercados para evitar el ingreso de animales y personas. Si usa cierre de alambre de púas, deberá contar con al menos tres hebras. Si es alambre liso, al menos una deberá ser electrificada,
(b) están limpios y ordenados en todo momento,
(c) el sistema de conducción tiene una pendiente que permite el flujo libre del líquido (3%),
(d) si el sistema de conducción es por acequias, estas se encuentran cubiertas y no se observa apozamiento,
(e) el  pozo purinero se encuentra al menos a 40 m de la sala de ordeña y/o sala de almacenamiento y refrigeración de la leche (o sala de estanques) de modo de evitar todo riesgo de contaminación de la leche. </t>
  </si>
  <si>
    <t>El plantel cuenta con un sistema de disposición y separación de residuos de plástico flexible reciclables generados en el proceso productivo (ej. maxisacos, sacos, plástico de silos bolos, silos mangas y silos parva). En el lugar donde se disponen estos residuos se observa:
(a) los residuos están separados por tipo,
(b) el plástico film de bolo se encuentra separado de la malla,
(c) se encuentran enrollados y limpios
(d) y están protegidos de las condiciones ambientales que pudieran dispersarlos o ensuciarlos (ej. viento, lluvia, barro, etc.)</t>
  </si>
  <si>
    <t>En el plantel se implementan al menos una de las siguientes medidas para la protección, recuperación o restauración de ecosistemas nativos, frágiles, amenazados, raros o en peligro:
(a) reforestación y/o enriquecimiento con especies nativas,
(b) protección de estas áreas de los animales del sistema productivo (ej.: mediante cercos) y/o
(c) recuperación de especies rapaces con establecimientos de perchas o cajas de anidamiento.</t>
  </si>
  <si>
    <t>El plantel cuenta con al menos una de las siguientes estructuras de vegetación que permita conectar las áreas de vegetación nativa dentro del plantel:
(a) islas de vegetación nativa, red de árboles islas y/o remanentes de bosque nativo,
(b) cercos vivos de especies nativas y cobertura permanente,
(c) estructuras como pircas de piedras u otro material natural o
(d) corredores biológicos de vegetación nativa continuos y conectados con otros corredores o remanentes de bosque nativo.</t>
  </si>
  <si>
    <t>En el plantel se desarrolla una visión empresarial, planifica, decide y controla en base a información robusta de índole económica y financiera mediante contabilidad de gestión.</t>
  </si>
  <si>
    <t>Inspección visual. No se observan animales con pezones productivos o cola amputada en el plantel. En caso de haber realizado el procedimiento se cuenta con registro, libro de visita del Médico Veterinario o ficha clínica del animal de acuerdo con lo establecido a la acción.</t>
  </si>
  <si>
    <t>PABCO vigente y últimas pautas aprobadas (Pauta de Evaluación Anexo Lechero 051, versión 1, exigencia 2.1). Para el caso de planteles que no cuenten con PABCO, se verifica la existencia de un certificado vigente o resolución de zona libre del SAG de plantel libre de Brucelosis.</t>
  </si>
  <si>
    <t>Inspección visual. La infraestructura y el equipamiento de la sala de ordeña, corral de espera y lugares de estabulación se observan de acuerdo con lo establecido en la acción.</t>
  </si>
  <si>
    <t>Inspección visual. El área de las camas en sistemas con estabulación se observa de acuerdo con lo establecido en la acción.</t>
  </si>
  <si>
    <t>Inspección visual. Las vacas en los cubículos de la zona de estabulación se observan de acuerdo con lo establecido en la acción.</t>
  </si>
  <si>
    <t>Inspección visual. Los pisos de la sala de ordeña, patio de espera y lugares de estabulación se observan de acuerdo con lo establecido en la acción.</t>
  </si>
  <si>
    <t>Inspección visual. La información contenida en las etiquetas de los alimentos medicados se observa de acuerdo con lo establecido en la acción y con la receta emitida por el Médico Veterinario para su compra.</t>
  </si>
  <si>
    <t>Inspección visual. La sombra en corral de espera y/o patio de alimentación según época y temperaturas se observa de acuerdo con lo establecido en la acción. En épocas de bajas temperaturas se observa la estructura donde se monta la sombra y fotografía del sistema instalado.</t>
  </si>
  <si>
    <t>Inspección visual. Se observan sistemas de corte automático de agua en la sala de ordeña y/o en zonas de estabulación (si aplica) de acuerdo con lo establecido en la acción.</t>
  </si>
  <si>
    <t>Plan de Gestión Eficiente de Energía (digital o en papel) de acuerdo con lo establecido en la acción y registros de proyectos e iniciativas implementadas (ej.: factura, fotografía, inspección visual, entre otros).</t>
  </si>
  <si>
    <t>Registro de Manejo Agronómico actualizado de la aplicación de nitrógeno (digital o papel) de acuerdo con lo establecido en la acción.</t>
  </si>
  <si>
    <t>Registro de Manejo Agronómico que incluye el uso de cero o mínima labranza (digital o papel).</t>
  </si>
  <si>
    <t>Plan de Manejo de Purines firmado por un profesional asesor agronómico (digital o en papel) de acuerdo con lo establecido en la acción.</t>
  </si>
  <si>
    <t>Reporte, planilla o documento de la medición de las emisiones de GEI (digital o en papel) de acuerdo con lo establecido en la acción.</t>
  </si>
  <si>
    <t>Diagnóstico de las Especies Exóticas Invasoras (digital o en papel) animales y/o vegetales.</t>
  </si>
  <si>
    <t>El titular del plantel forma parte de una "comunidad de práctica" con otros productores de leche, que le permite establecer una relación de sinergias productivas y tecnológicas, demostrando su participación mediante actas o certificados (ej. grupos asociativos o pre-asociativos, grupos de transferencia tecnológica o GTT, Servicio de Asesoría Técnica o SAT, INDAP, u otro).</t>
  </si>
  <si>
    <t>Actas o certificados de participación en "comunidad de práctica".</t>
  </si>
  <si>
    <t>Registro en libro de visita del Médico Veterinario o ficha clínica del animal indicando edad, procedimiento, responsable y medicamentos utilizados.</t>
  </si>
  <si>
    <t>Declaración jurada firmada por Médico Veterinario indicando que no se realizó inducción de parto en el último año. En caso de haberse realizado, registro en libro de visita o ficha clínica con motivo clínico y procedimiento.</t>
  </si>
  <si>
    <t>Documento impreso de protocolo de eutanasia firmado por Médico Veterinario. Registro clínico de procedimientos realizados y registro de capacitación del personal autorizado.</t>
  </si>
  <si>
    <t>PABCO A Lechero vigente y última pauta aprobada (si es predio PABCO). o programa sanitario preventivo vigente y registros de tratamientos asociados a cada animal.</t>
  </si>
  <si>
    <t>PABCO vigente (si aplica). En predios no PABCO, inspección visual de cercos perimetrales.</t>
  </si>
  <si>
    <t>PABCO vigente (si aplica). En predios no PABCO, inspección visual de limpieza de accesos y alojamiento.</t>
  </si>
  <si>
    <t>PABCO vigente (si aplica). En predios no PABCO, inspección visual de corrales y mangas.</t>
  </si>
  <si>
    <t>PABCO vigente (si aplica). En predios no PABCO, inspección visual del recinto de almacenamiento.</t>
  </si>
  <si>
    <t>Registros de formulación de ración o dieta disponible, extendido por un profesional competente.</t>
  </si>
  <si>
    <t>PABCO vigente (si aplica). En predios no PABCO, inspección visual de medicamentos vencidos rotulados y separados.</t>
  </si>
  <si>
    <t>Protocolo de manejo del dolor firmado por Médico Veterinario y registros clínicos de castración.</t>
  </si>
  <si>
    <t>Copia de la receta emitida por Médico Veterinario y etiquetas de los alimentos medicados con información completa, que contiene la siguiente información: nombre, nómina de componentes, medicamento utilizado, garantías del producto, identificación del solicitante, identificación de los animales a medicar, proporción del alimento medicado en la ración diaria, periodo de resguardo, condiciones de almacenamiento, nombre y dirección de la planta de producción, fecha de elaboración y vida útil o fecha de vencimiento, código de lote, contenido neto</t>
  </si>
  <si>
    <t>Registros de limpieza y calibración de equipos de aplicación de agroquímicos o facturas de servicio contratado con acreditación de mantenciones.</t>
  </si>
  <si>
    <t>Mapa/croquis de los potreros, digital o en papel, con uso actual (por ejemplo: pradera permanente y sus especies, cultivo suplementario presente, zona de suelo degradada con reforestación, etc.) y medidas de recuperación implementadas.</t>
  </si>
  <si>
    <t>Registro de mantenciones del equipo de aplicación de purines de acuerdo a las especificaciones del equipo o a lo menos 1 vez al año, previo a época de mayor uso, o factura de servicio especializado con acreditación de mantenciones vigentes.</t>
  </si>
  <si>
    <t>Registro de capacitación (diploma, certificado, carta u otro), digital o en papel, indicando nombre del trabajador, tema(s), fecha e institución responsable, vigente ≤ 3 años.</t>
  </si>
  <si>
    <t>Registro digital o en papel del consumo de agua por fuente y uso (riego, lechería, bebederos), con periodicidad definida.</t>
  </si>
  <si>
    <t xml:space="preserve">Registro digital o en papel actualizado de mantenciones y reparaciones de infraestructura hídrica, tipo de acción y tiempo de respuesta, que indica fecha del evento, si fue mantención o reparación, fecha de detección de falla/fuga (si aplica), infraestructura afectada, labor realizada. Fallas/fugas existentes tienen menos de 1 semana de antigüedad según registro. El tiempo de respuesta en caso de fallas/fugas de agua no supera 1 semana. </t>
  </si>
  <si>
    <t>Registro de capacitación (diploma, certificado, carta u otro), digital o en papel, indicando trabajador, tema, fecha e institución responsable, vigente ≤ 3 años.</t>
  </si>
  <si>
    <t>Registro de los consumos y costos de energía eléctrica, térmica y consumos de combustible, asociados a los equipos, maquinarias y vehículos utilizados.</t>
  </si>
  <si>
    <t>Diagnóstico energético digital o en papel, con identificación de consumos y año de línea base.</t>
  </si>
  <si>
    <t>Plan de  gestión eficiente de energía y registros de implementación (facturas,  fotografías u otros documentos).</t>
  </si>
  <si>
    <t>Plan de Manejo de Purines (digital o en papel) firmado por un profesional asesor agronómico</t>
  </si>
  <si>
    <t>Mapa digital o en papel de áreas con ecosistemas nativos y cálculo de superficie con Google Maps.</t>
  </si>
  <si>
    <t>Diagnóstico de especies exóticas invasoras animales y/o vegetales, digital o en papel.</t>
  </si>
  <si>
    <t>Registros de mantención y reemplazo de piezas del equipo de ordeña, digital o en papel, o facturas de proveedor especializado.</t>
  </si>
  <si>
    <t>Registro digital o en papel de medidas de prevención implementadas frente a impactos productivos.</t>
  </si>
  <si>
    <t>Registro de capacitación (diploma o certificado), digital o en papel, indicando trabajador, tema, fecha e institución responsable, vigente ≤ 3 años.</t>
  </si>
  <si>
    <t>Registro digital o en papel de visitas de asesores, ferias tecnológicas, cotizaciones y evaluación de proyectos ≤ 3 años.</t>
  </si>
  <si>
    <t>El plantel cuenta con un certificado vigente del Servicio Agrícola y Ganadero (SAG) de plantel libre de Tuberculosis.</t>
  </si>
  <si>
    <t>En el plantel sólo se utilizan alimentos medicados recetados por un Médico Veterinario y estos están debidamente etiquetados. Los envases de alimentos medicados contienen la siguiente información: nombre, nómina de componentes, medicamento utilizado, identificación del solicitante, identificación de los animales a medicar, proporción del alimento medicado en la ración diaria, periodo de resguardo, condiciones de almacenamiento, nombre y dirección de la planta de producción, fecha de elaboración y vida útil o fecha de vencimiento, código de lote, contenido neto.</t>
  </si>
  <si>
    <t>En el plantel se implementa al menos una de las siguientes medidas para prevenir y mitigar la compactación del suelo:
(a) uso periódico de enmiendas orgánicas, particularmente en praderas permanentes,
(b) establecimiento de cultivos suplementarios de inicio de rotación, particularmente con sistemas radicales pivotantes y con amplio desarrollo en profundidad (por ejemplo: lupino, chicoria, alfalfa, trébol rojo, nabo forrajero).</t>
  </si>
  <si>
    <t>Se controla la leche procedente de cada animal para detectar las anomalías organolépticas o fisicoquímicas, ya sea por parte del ordeñador o mediante un método con el que se obtengan resultados parecidos. La leche que presente dichas anomalías no se destina a consumo humano. Se cuenta con un protocolo para la determinación de anomalías organolépticas o fisicoquímicas y destino de dicha leche visibles para el personal responsable.</t>
  </si>
  <si>
    <t>PABCO vigente y últimas pautas aprobadas (Pauta de Evaluación Anexo Lechero 051, versión 1, exigencia 2.2). Para el caso de los planteles que no cuenten con PABCO, se verifica la existencia de un certificado vigente del SAG de plantel libre de Tuberculosis.</t>
  </si>
  <si>
    <t>Protocolo de Manejo del Dolor y registro, libro de visita del Médico Veterinario o ficha clínica del animal (digital o en papel) de acuerdo con lo establecido en la acción.</t>
  </si>
  <si>
    <t>Actas o certificados de participación en grupos asociativos o preasociativos, grupos GTT u otro.</t>
  </si>
  <si>
    <t>Comederos y bebederos
Registro fotográfico</t>
  </si>
  <si>
    <t>Fosa/sitio animales muertos
Registro fotográfico</t>
  </si>
  <si>
    <t>Sala de ordeña y de estanques
Registro fotográfico</t>
  </si>
  <si>
    <t>Corral o área pre-parto y parto
Registro fotográfico</t>
  </si>
  <si>
    <t>Infraestructura alojamiento o área de confinamiento productivo
Registro fotográfico</t>
  </si>
  <si>
    <t>Corral de espera o alimentación
Registro fotográfico</t>
  </si>
  <si>
    <t>Ternerera
Registro fotográfico</t>
  </si>
  <si>
    <t>Potrero
Pradera
Registro fotográfico</t>
  </si>
  <si>
    <t>Purines
Registro fotográfico</t>
  </si>
  <si>
    <t>Disposición de residuos sólidos
Registro fotográfico</t>
  </si>
  <si>
    <t>Sala ordeña y sala de estanques
Infraestructura alojamiento o área de confinamiento productivo
Registro fotográfico</t>
  </si>
  <si>
    <t>Sala ordeña y de estanques
Corral de espera o alimentación
Registro fotográfico</t>
  </si>
  <si>
    <t>Más de un área del plantel
Registro fotográfico</t>
  </si>
  <si>
    <t>Unidades de Energía Renovable No Convencional (ERNC)
Registro fotográfico</t>
  </si>
  <si>
    <t>Bosque
Vegetación
Estructura biodiversidad
Registro fotográfico</t>
  </si>
  <si>
    <t>Sala ordeña y de estanques
Registro fotográfico</t>
  </si>
  <si>
    <t>Administración
Más de un área del plantel
Registro fotográfico</t>
  </si>
  <si>
    <t>certificacionpredial@consorciolechero.cl6 contraseña</t>
  </si>
  <si>
    <t>Se calcula y/o monitorea las emisiones de Gases de Efecto Invernadero (GEI) del plantel. Se cuenta con un registro que indica la metodología, unidad funcional, supuestos y alcance utilizado y el resultado obtenido.</t>
  </si>
  <si>
    <t>El plantel cuenta con un certificado vigente de predio libre de Brucelosis o una resolución de región libre o provisoria de libre Brucelosis del Servicio Agrícola y Ganadero (SAG).</t>
  </si>
  <si>
    <t>PABCO A Lechero vigente y última pauta aprobada (si es predio PABCO) o fichas técnicas, etiquetado y/u hoja de seguridad de los productos de pre y post dipping utilizados que evidencie autorización SAG.</t>
  </si>
  <si>
    <t>PABCO A Lechero vigente y última pauta aprobada (si es predio PABCO) o protocolo escrito (en papel o digital) para la detección de anomalías en la leche (como prueba de la taza de fondo negro, CMT/California Mastitis Test, u otros métodos).</t>
  </si>
  <si>
    <t>PABCO A Lechero vigente y última pauta aprobada (si es predio PABCO) o fichas técnicas y/o etiquetado de los sanitizantes utilizados, respaldando que están autorizados por la autoridad competente.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</si>
</sst>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b/>
      <sz val="11"/>
      <color rgb="FF000000"/>
      <name val="Calibri"/>
      <family val="2"/>
    </font>
    <font>
      <b/>
      <sz val="11"/>
      <color rgb="FFFFFFFF"/>
      <name val="Calibri"/>
      <family val="2"/>
    </font>
    <font>
      <sz val="12"/>
      <color rgb="FF000000"/>
      <name val="Calibri"/>
      <family val="2"/>
    </font>
    <font>
      <b/>
      <sz val="12"/>
      <color rgb="FF000000"/>
      <name val="Calibri"/>
      <family val="2"/>
    </font>
    <font>
      <b/>
      <sz val="12"/>
      <color rgb="FFFF0000"/>
      <name val="Calibri"/>
      <family val="2"/>
    </font>
    <font>
      <b/>
      <sz val="12"/>
      <color rgb="FFFFFFFF"/>
      <name val="Calibri"/>
      <family val="2"/>
    </font>
    <font>
      <sz val="12"/>
      <color rgb="FFFF0000"/>
      <name val="Calibri"/>
      <family val="2"/>
    </font>
    <font>
      <sz val="12"/>
      <color rgb="FF000000"/>
      <name val="Arial"/>
      <family val="2"/>
    </font>
    <font>
      <sz val="9.5"/>
      <color rgb="FF000000"/>
      <name val="Calibri Light"/>
      <family val="2"/>
    </font>
    <font>
      <b/>
      <sz val="14"/>
      <color rgb="FF000000"/>
      <name val="Calibri"/>
      <family val="2"/>
    </font>
    <font>
      <sz val="11"/>
      <color rgb="FF000000"/>
      <name val="Calibri"/>
      <family val="2"/>
    </font>
    <font>
      <sz val="11"/>
      <color rgb="FFC00000"/>
      <name val="Calibri"/>
      <family val="2"/>
    </font>
    <font>
      <sz val="10"/>
      <color rgb="FF000000"/>
      <name val="Calibri"/>
      <family val="2"/>
    </font>
    <font>
      <sz val="11"/>
      <color theme="1"/>
      <name val="Arial"/>
      <family val="2"/>
    </font>
    <font>
      <b/>
      <sz val="11"/>
      <color theme="1"/>
      <name val="Calibri"/>
      <family val="2"/>
      <scheme val="minor"/>
    </font>
    <font>
      <sz val="12"/>
      <name val="Calibri"/>
      <family val="2"/>
    </font>
    <font>
      <sz val="12"/>
      <color theme="5"/>
      <name val="Calibri"/>
      <family val="2"/>
    </font>
    <font>
      <b/>
      <sz val="11"/>
      <color theme="1"/>
      <name val="Calibri"/>
      <family val="2"/>
    </font>
    <font>
      <b/>
      <sz val="11"/>
      <color rgb="FFFF0000"/>
      <name val="Calibri"/>
      <family val="2"/>
    </font>
    <font>
      <sz val="11"/>
      <color theme="0"/>
      <name val="Calibri"/>
      <family val="2"/>
      <scheme val="minor"/>
    </font>
    <font>
      <sz val="11"/>
      <name val="Calibri"/>
      <family val="2"/>
      <scheme val="minor"/>
    </font>
    <font>
      <b/>
      <sz val="14"/>
      <color rgb="FFFFFFFF"/>
      <name val="Calibri"/>
      <family val="2"/>
    </font>
    <font>
      <sz val="20"/>
      <color rgb="FF000000"/>
      <name val="Calibri"/>
      <family val="2"/>
    </font>
    <font>
      <sz val="20"/>
      <color theme="1"/>
      <name val="Calibri"/>
      <family val="2"/>
      <scheme val="minor"/>
    </font>
    <font>
      <b/>
      <sz val="11"/>
      <color rgb="FFCC0000"/>
      <name val="Calibri"/>
      <family val="2"/>
      <scheme val="minor"/>
    </font>
    <font>
      <b/>
      <sz val="12"/>
      <color theme="0"/>
      <name val="Calibri"/>
      <family val="2"/>
    </font>
    <font>
      <u/>
      <sz val="11"/>
      <color theme="10"/>
      <name val="Calibri"/>
      <family val="2"/>
      <scheme val="minor"/>
    </font>
    <font>
      <u/>
      <sz val="11"/>
      <color theme="0"/>
      <name val="Calibri"/>
      <family val="2"/>
      <scheme val="minor"/>
    </font>
  </fonts>
  <fills count="11">
    <fill>
      <patternFill patternType="none"/>
    </fill>
    <fill>
      <patternFill patternType="gray125"/>
    </fill>
    <fill>
      <patternFill patternType="solid">
        <fgColor rgb="FF000000"/>
        <bgColor rgb="FF000000"/>
      </patternFill>
    </fill>
    <fill>
      <patternFill patternType="solid">
        <fgColor rgb="FFE20000"/>
        <bgColor rgb="FFFFFFFF"/>
      </patternFill>
    </fill>
    <fill>
      <patternFill patternType="solid">
        <fgColor rgb="FFFFFFFF"/>
        <bgColor rgb="FFFFFFFF"/>
      </patternFill>
    </fill>
    <fill>
      <patternFill patternType="solid">
        <fgColor rgb="FF002060"/>
        <bgColor rgb="FFFFFFFF"/>
      </patternFill>
    </fill>
    <fill>
      <patternFill patternType="solid">
        <fgColor rgb="FFA5A5A5"/>
        <bgColor rgb="FFFFFFFF"/>
      </patternFill>
    </fill>
    <fill>
      <patternFill patternType="solid">
        <fgColor rgb="FF005BB9"/>
        <bgColor rgb="FFFFFFFF"/>
      </patternFill>
    </fill>
    <fill>
      <patternFill patternType="solid">
        <fgColor rgb="FFFF0000"/>
        <bgColor indexed="64"/>
      </patternFill>
    </fill>
    <fill>
      <patternFill patternType="solid">
        <fgColor rgb="FFFFFF00"/>
        <bgColor indexed="64"/>
      </patternFill>
    </fill>
    <fill>
      <patternFill patternType="solid">
        <fgColor rgb="FFFFFF00"/>
        <bgColor rgb="FFFFFFFF"/>
      </patternFill>
    </fill>
  </fills>
  <borders count="17">
    <border>
      <left/>
      <right/>
      <top/>
      <bottom/>
      <diagonal/>
    </border>
    <border>
      <left/>
      <right/>
      <top/>
      <bottom style="medium">
        <color rgb="FF002060"/>
      </bottom>
      <diagonal/>
    </border>
    <border>
      <left/>
      <right/>
      <top/>
      <bottom style="medium">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14" fillId="0" borderId="0"/>
    <xf numFmtId="0" fontId="27" fillId="0" borderId="0" applyNumberFormat="0" applyFill="0" applyBorder="0" applyAlignment="0" applyProtection="0"/>
  </cellStyleXfs>
  <cellXfs count="140">
    <xf numFmtId="0" fontId="0" fillId="0" borderId="0" xfId="0"/>
    <xf numFmtId="0" fontId="9" fillId="0" borderId="0" xfId="0" applyFont="1" applyAlignment="1">
      <alignment vertical="top" wrapText="1"/>
    </xf>
    <xf numFmtId="0" fontId="0" fillId="0" borderId="6" xfId="0" applyBorder="1" applyProtection="1">
      <protection locked="0"/>
    </xf>
    <xf numFmtId="0" fontId="12" fillId="0" borderId="0" xfId="0" applyFont="1" applyAlignment="1">
      <alignment vertical="center"/>
    </xf>
    <xf numFmtId="0" fontId="12" fillId="0" borderId="0" xfId="0" applyFont="1" applyAlignment="1">
      <alignment horizontal="left" vertical="center" indent="2"/>
    </xf>
    <xf numFmtId="0" fontId="0" fillId="0" borderId="0" xfId="0" applyAlignment="1">
      <alignment vertical="top" wrapText="1"/>
    </xf>
    <xf numFmtId="0" fontId="0" fillId="0" borderId="8" xfId="0" applyBorder="1" applyProtection="1">
      <protection locked="0"/>
    </xf>
    <xf numFmtId="0" fontId="0" fillId="0" borderId="9" xfId="0" applyBorder="1" applyProtection="1">
      <protection locked="0"/>
    </xf>
    <xf numFmtId="0" fontId="0" fillId="0" borderId="10" xfId="0" applyBorder="1" applyProtection="1">
      <protection locked="0"/>
    </xf>
    <xf numFmtId="0" fontId="0" fillId="0" borderId="11" xfId="0" applyBorder="1" applyProtection="1">
      <protection locked="0"/>
    </xf>
    <xf numFmtId="0" fontId="0" fillId="0" borderId="0" xfId="0" applyProtection="1">
      <protection locked="0"/>
    </xf>
    <xf numFmtId="0" fontId="0" fillId="0" borderId="12" xfId="0" applyBorder="1" applyProtection="1">
      <protection locked="0"/>
    </xf>
    <xf numFmtId="0" fontId="0" fillId="0" borderId="13" xfId="0" applyBorder="1" applyProtection="1">
      <protection locked="0"/>
    </xf>
    <xf numFmtId="0" fontId="0" fillId="0" borderId="3" xfId="0" applyBorder="1" applyProtection="1">
      <protection locked="0"/>
    </xf>
    <xf numFmtId="0" fontId="0" fillId="0" borderId="14" xfId="0" applyBorder="1" applyProtection="1">
      <protection locked="0"/>
    </xf>
    <xf numFmtId="0" fontId="13" fillId="0" borderId="0" xfId="0" applyFont="1"/>
    <xf numFmtId="0" fontId="13" fillId="0" borderId="3" xfId="0" applyFont="1" applyBorder="1" applyProtection="1">
      <protection locked="0"/>
    </xf>
    <xf numFmtId="0" fontId="0" fillId="0" borderId="6" xfId="0" applyBorder="1" applyAlignment="1" applyProtection="1">
      <alignment vertical="top" wrapText="1"/>
      <protection locked="0"/>
    </xf>
    <xf numFmtId="0" fontId="13" fillId="0" borderId="0" xfId="0" applyFont="1" applyAlignment="1">
      <alignment wrapText="1"/>
    </xf>
    <xf numFmtId="0" fontId="13" fillId="0" borderId="6" xfId="0" applyFont="1" applyBorder="1" applyProtection="1">
      <protection locked="0"/>
    </xf>
    <xf numFmtId="0" fontId="0" fillId="0" borderId="0" xfId="0" quotePrefix="1" applyAlignment="1">
      <alignment horizontal="right"/>
    </xf>
    <xf numFmtId="0" fontId="13" fillId="0" borderId="0" xfId="0" applyFont="1" applyAlignment="1">
      <alignment vertical="top"/>
    </xf>
    <xf numFmtId="16" fontId="13" fillId="0" borderId="0" xfId="0" quotePrefix="1" applyNumberFormat="1" applyFont="1" applyAlignment="1">
      <alignment horizontal="right"/>
    </xf>
    <xf numFmtId="0" fontId="3" fillId="0" borderId="0" xfId="0" applyFont="1" applyAlignment="1" applyProtection="1">
      <alignment horizontal="left"/>
      <protection hidden="1"/>
    </xf>
    <xf numFmtId="12" fontId="3" fillId="0" borderId="0" xfId="0" applyNumberFormat="1" applyFont="1" applyAlignment="1" applyProtection="1">
      <alignment horizontal="left" vertical="center"/>
      <protection hidden="1"/>
    </xf>
    <xf numFmtId="0" fontId="7" fillId="0" borderId="0" xfId="0" applyFont="1" applyAlignment="1" applyProtection="1">
      <alignment horizontal="left"/>
      <protection hidden="1"/>
    </xf>
    <xf numFmtId="12" fontId="16" fillId="0" borderId="0" xfId="0" applyNumberFormat="1" applyFont="1" applyAlignment="1" applyProtection="1">
      <alignment horizontal="left"/>
      <protection hidden="1"/>
    </xf>
    <xf numFmtId="0" fontId="1" fillId="0" borderId="0" xfId="0" applyFont="1" applyProtection="1">
      <protection hidden="1"/>
    </xf>
    <xf numFmtId="0" fontId="0" fillId="0" borderId="0" xfId="0" applyProtection="1">
      <protection hidden="1"/>
    </xf>
    <xf numFmtId="0" fontId="3" fillId="0" borderId="0" xfId="0" applyFont="1" applyAlignment="1" applyProtection="1">
      <alignment horizontal="center" vertical="center" wrapText="1"/>
      <protection hidden="1"/>
    </xf>
    <xf numFmtId="0" fontId="3" fillId="0" borderId="0" xfId="0" applyFont="1" applyAlignment="1" applyProtection="1">
      <alignment horizontal="center" vertical="center" wrapText="1"/>
      <protection locked="0" hidden="1"/>
    </xf>
    <xf numFmtId="0" fontId="3" fillId="0" borderId="0" xfId="0" applyFont="1" applyAlignment="1" applyProtection="1">
      <alignment vertical="center" wrapText="1"/>
      <protection locked="0" hidden="1"/>
    </xf>
    <xf numFmtId="0" fontId="3" fillId="0" borderId="0" xfId="0" applyFont="1" applyAlignment="1" applyProtection="1">
      <alignment horizontal="left" vertical="center" wrapText="1"/>
      <protection hidden="1"/>
    </xf>
    <xf numFmtId="0" fontId="3" fillId="0" borderId="0" xfId="0" applyFont="1" applyAlignment="1" applyProtection="1">
      <alignment wrapText="1"/>
      <protection locked="0" hidden="1"/>
    </xf>
    <xf numFmtId="0" fontId="17" fillId="0" borderId="0" xfId="0" applyFont="1" applyProtection="1">
      <protection hidden="1"/>
    </xf>
    <xf numFmtId="0" fontId="4" fillId="0" borderId="0" xfId="0" applyFont="1" applyAlignment="1" applyProtection="1">
      <alignment horizontal="left"/>
      <protection hidden="1"/>
    </xf>
    <xf numFmtId="0" fontId="8" fillId="0" borderId="0" xfId="0" applyFont="1" applyProtection="1">
      <protection hidden="1"/>
    </xf>
    <xf numFmtId="14" fontId="4" fillId="0" borderId="0" xfId="0" applyNumberFormat="1" applyFont="1" applyAlignment="1" applyProtection="1">
      <alignment horizontal="left"/>
      <protection hidden="1"/>
    </xf>
    <xf numFmtId="0" fontId="6" fillId="3" borderId="0" xfId="0" applyFont="1" applyFill="1" applyProtection="1">
      <protection hidden="1"/>
    </xf>
    <xf numFmtId="0" fontId="6" fillId="7" borderId="4" xfId="0" applyFont="1" applyFill="1" applyBorder="1" applyAlignment="1" applyProtection="1">
      <alignment horizontal="center" vertical="center"/>
      <protection hidden="1"/>
    </xf>
    <xf numFmtId="0" fontId="6" fillId="7" borderId="4" xfId="0" applyFont="1" applyFill="1" applyBorder="1" applyAlignment="1" applyProtection="1">
      <alignment horizontal="center" vertical="center" wrapText="1"/>
      <protection hidden="1"/>
    </xf>
    <xf numFmtId="0" fontId="8" fillId="0" borderId="0" xfId="0" applyFont="1" applyAlignment="1" applyProtection="1">
      <alignment vertical="top"/>
      <protection hidden="1"/>
    </xf>
    <xf numFmtId="0" fontId="3" fillId="0" borderId="4" xfId="0" applyFont="1" applyBorder="1" applyAlignment="1" applyProtection="1">
      <alignment horizontal="center" vertical="center" wrapText="1"/>
      <protection hidden="1"/>
    </xf>
    <xf numFmtId="1" fontId="3" fillId="0" borderId="4" xfId="0" applyNumberFormat="1" applyFont="1" applyBorder="1" applyAlignment="1" applyProtection="1">
      <alignment horizontal="center" vertical="center" wrapText="1"/>
      <protection hidden="1"/>
    </xf>
    <xf numFmtId="0" fontId="3" fillId="0" borderId="4" xfId="0" applyFont="1" applyBorder="1" applyAlignment="1" applyProtection="1">
      <alignment vertical="center" wrapText="1"/>
      <protection hidden="1"/>
    </xf>
    <xf numFmtId="1" fontId="3" fillId="0" borderId="0" xfId="0" applyNumberFormat="1" applyFont="1" applyAlignment="1" applyProtection="1">
      <alignment horizontal="center" vertical="top" wrapText="1"/>
      <protection hidden="1"/>
    </xf>
    <xf numFmtId="0" fontId="20" fillId="0" borderId="0" xfId="0" applyFont="1" applyProtection="1">
      <protection hidden="1"/>
    </xf>
    <xf numFmtId="0" fontId="4" fillId="0" borderId="0" xfId="0" applyFont="1" applyProtection="1">
      <protection hidden="1"/>
    </xf>
    <xf numFmtId="0" fontId="5" fillId="0" borderId="0" xfId="0" applyFont="1" applyProtection="1">
      <protection hidden="1"/>
    </xf>
    <xf numFmtId="0" fontId="0" fillId="0" borderId="15" xfId="0" applyBorder="1" applyAlignment="1" applyProtection="1">
      <alignment horizontal="center" vertical="center" wrapText="1"/>
      <protection hidden="1"/>
    </xf>
    <xf numFmtId="0" fontId="0" fillId="0" borderId="16" xfId="0" applyBorder="1" applyProtection="1">
      <protection locked="0"/>
    </xf>
    <xf numFmtId="0" fontId="0" fillId="0" borderId="15" xfId="0" applyBorder="1" applyAlignment="1" applyProtection="1">
      <alignment horizontal="center" vertical="center" wrapText="1"/>
      <protection locked="0" hidden="1"/>
    </xf>
    <xf numFmtId="0" fontId="21" fillId="0" borderId="0" xfId="0" applyFont="1" applyProtection="1">
      <protection hidden="1"/>
    </xf>
    <xf numFmtId="0" fontId="3" fillId="0" borderId="0" xfId="0" applyFont="1" applyAlignment="1" applyProtection="1">
      <alignment vertical="center" wrapText="1"/>
      <protection locked="0"/>
    </xf>
    <xf numFmtId="0" fontId="3" fillId="0" borderId="0" xfId="0" applyFont="1" applyAlignment="1" applyProtection="1">
      <alignment horizontal="center" vertical="center" wrapText="1"/>
      <protection locked="0"/>
    </xf>
    <xf numFmtId="0" fontId="23" fillId="0" borderId="4" xfId="0" applyFont="1" applyBorder="1" applyAlignment="1" applyProtection="1">
      <alignment horizontal="center" vertical="center"/>
      <protection locked="0"/>
    </xf>
    <xf numFmtId="0" fontId="24" fillId="0" borderId="4" xfId="0" applyFont="1" applyBorder="1" applyAlignment="1" applyProtection="1">
      <alignment horizontal="center" vertical="center"/>
      <protection locked="0"/>
    </xf>
    <xf numFmtId="0" fontId="3" fillId="0" borderId="0" xfId="0" applyFont="1"/>
    <xf numFmtId="0" fontId="4" fillId="4" borderId="1" xfId="0" applyFont="1" applyFill="1" applyBorder="1"/>
    <xf numFmtId="0" fontId="4" fillId="4" borderId="1" xfId="0" applyFont="1" applyFill="1" applyBorder="1" applyAlignment="1">
      <alignment horizontal="left"/>
    </xf>
    <xf numFmtId="1" fontId="22" fillId="5" borderId="0" xfId="0" applyNumberFormat="1" applyFont="1" applyFill="1" applyAlignment="1">
      <alignment horizontal="center" vertical="center" wrapText="1"/>
    </xf>
    <xf numFmtId="0" fontId="22" fillId="5" borderId="0" xfId="0" applyFont="1" applyFill="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vertical="center"/>
    </xf>
    <xf numFmtId="0" fontId="3" fillId="0" borderId="0" xfId="0" applyFont="1" applyAlignment="1">
      <alignment wrapText="1"/>
    </xf>
    <xf numFmtId="0" fontId="3" fillId="0" borderId="0" xfId="0" applyFont="1" applyAlignment="1">
      <alignment horizontal="left" wrapText="1"/>
    </xf>
    <xf numFmtId="14" fontId="1" fillId="0" borderId="0" xfId="0" applyNumberFormat="1" applyFont="1" applyAlignment="1" applyProtection="1">
      <alignment horizontal="left"/>
      <protection locked="0" hidden="1"/>
    </xf>
    <xf numFmtId="14" fontId="11" fillId="0" borderId="0" xfId="0" applyNumberFormat="1" applyFont="1" applyAlignment="1" applyProtection="1">
      <alignment horizontal="left"/>
      <protection hidden="1"/>
    </xf>
    <xf numFmtId="14" fontId="1" fillId="0" borderId="0" xfId="0" applyNumberFormat="1" applyFont="1" applyAlignment="1" applyProtection="1">
      <alignment horizontal="left"/>
      <protection hidden="1"/>
    </xf>
    <xf numFmtId="0" fontId="0" fillId="0" borderId="0" xfId="0" applyAlignment="1" applyProtection="1">
      <alignment horizontal="left" indent="1"/>
      <protection hidden="1"/>
    </xf>
    <xf numFmtId="0" fontId="0" fillId="0" borderId="15" xfId="0" applyBorder="1" applyAlignment="1" applyProtection="1">
      <alignment horizontal="left" vertical="center" wrapText="1"/>
      <protection hidden="1"/>
    </xf>
    <xf numFmtId="0" fontId="0" fillId="0" borderId="0" xfId="0" applyAlignment="1" applyProtection="1">
      <alignment horizontal="center" vertical="center" wrapText="1"/>
      <protection hidden="1"/>
    </xf>
    <xf numFmtId="0" fontId="21" fillId="0" borderId="0" xfId="0" applyFont="1" applyAlignment="1" applyProtection="1">
      <alignment horizontal="center" vertical="center" wrapText="1"/>
      <protection hidden="1"/>
    </xf>
    <xf numFmtId="0" fontId="4" fillId="4" borderId="1" xfId="0" applyFont="1" applyFill="1" applyBorder="1" applyAlignment="1">
      <alignment horizontal="left" vertical="center"/>
    </xf>
    <xf numFmtId="0" fontId="4" fillId="4" borderId="1" xfId="0" applyFont="1" applyFill="1" applyBorder="1" applyAlignment="1">
      <alignment horizontal="left" vertical="center" wrapText="1"/>
    </xf>
    <xf numFmtId="0" fontId="4" fillId="4" borderId="2" xfId="0" applyFont="1" applyFill="1" applyBorder="1" applyAlignment="1">
      <alignment horizontal="left" vertical="center" wrapText="1"/>
    </xf>
    <xf numFmtId="14" fontId="4" fillId="0" borderId="0" xfId="0" applyNumberFormat="1" applyFont="1" applyAlignment="1" applyProtection="1">
      <alignment horizontal="left"/>
      <protection locked="0"/>
    </xf>
    <xf numFmtId="0" fontId="0" fillId="0" borderId="0" xfId="0" applyAlignment="1" applyProtection="1">
      <alignment horizontal="left" vertical="center" wrapText="1"/>
      <protection hidden="1"/>
    </xf>
    <xf numFmtId="0" fontId="10" fillId="6" borderId="0" xfId="0" applyFont="1" applyFill="1" applyAlignment="1">
      <alignment horizontal="center" vertical="center" wrapText="1"/>
    </xf>
    <xf numFmtId="0" fontId="13" fillId="0" borderId="0" xfId="0" applyFont="1" applyAlignment="1">
      <alignment horizontal="left" wrapText="1"/>
    </xf>
    <xf numFmtId="1" fontId="6" fillId="5" borderId="0" xfId="0" applyNumberFormat="1" applyFont="1" applyFill="1" applyAlignment="1" applyProtection="1">
      <alignment horizontal="center" vertical="center" wrapText="1"/>
      <protection hidden="1"/>
    </xf>
    <xf numFmtId="0" fontId="6" fillId="5" borderId="0" xfId="0" applyFont="1" applyFill="1" applyAlignment="1" applyProtection="1">
      <alignment horizontal="center" vertical="center" wrapText="1"/>
      <protection hidden="1"/>
    </xf>
    <xf numFmtId="0" fontId="4"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3" fillId="0" borderId="0" xfId="0" applyFont="1" applyProtection="1">
      <protection hidden="1"/>
    </xf>
    <xf numFmtId="0" fontId="1" fillId="8" borderId="0" xfId="0" applyFont="1" applyFill="1" applyProtection="1">
      <protection hidden="1"/>
    </xf>
    <xf numFmtId="0" fontId="25" fillId="9" borderId="0" xfId="0" applyFont="1" applyFill="1" applyProtection="1">
      <protection hidden="1"/>
    </xf>
    <xf numFmtId="0" fontId="0" fillId="9" borderId="0" xfId="0" applyFill="1" applyProtection="1">
      <protection hidden="1"/>
    </xf>
    <xf numFmtId="0" fontId="25" fillId="9" borderId="0" xfId="0" applyFont="1" applyFill="1" applyAlignment="1" applyProtection="1">
      <alignment horizontal="left"/>
      <protection hidden="1"/>
    </xf>
    <xf numFmtId="0" fontId="21" fillId="0" borderId="0" xfId="0" applyFont="1" applyAlignment="1" applyProtection="1">
      <alignment horizontal="left"/>
      <protection hidden="1"/>
    </xf>
    <xf numFmtId="0" fontId="0" fillId="0" borderId="0" xfId="0" applyAlignment="1" applyProtection="1">
      <alignment horizontal="left"/>
      <protection hidden="1"/>
    </xf>
    <xf numFmtId="0" fontId="2" fillId="2" borderId="0" xfId="0" applyFont="1" applyFill="1" applyAlignment="1" applyProtection="1">
      <alignment horizontal="center"/>
      <protection hidden="1"/>
    </xf>
    <xf numFmtId="0" fontId="3" fillId="0" borderId="0" xfId="0" applyFont="1" applyAlignment="1">
      <alignment horizontal="left"/>
    </xf>
    <xf numFmtId="0" fontId="0" fillId="0" borderId="0" xfId="0" applyAlignment="1">
      <alignment horizontal="left" wrapText="1"/>
    </xf>
    <xf numFmtId="0" fontId="10" fillId="0" borderId="0" xfId="0" applyFont="1" applyAlignment="1">
      <alignment horizontal="center"/>
    </xf>
    <xf numFmtId="14" fontId="20" fillId="0" borderId="0" xfId="0" applyNumberFormat="1" applyFont="1" applyProtection="1">
      <protection hidden="1"/>
    </xf>
    <xf numFmtId="0" fontId="26" fillId="10" borderId="4" xfId="0" applyFont="1" applyFill="1" applyBorder="1" applyAlignment="1" applyProtection="1">
      <alignment horizontal="center" vertical="center"/>
      <protection hidden="1"/>
    </xf>
    <xf numFmtId="0" fontId="28" fillId="0" borderId="0" xfId="2" applyFont="1" applyProtection="1">
      <protection hidden="1"/>
    </xf>
    <xf numFmtId="0" fontId="3" fillId="0" borderId="0" xfId="0" applyFont="1" applyProtection="1">
      <protection hidden="1"/>
    </xf>
    <xf numFmtId="0" fontId="20" fillId="0" borderId="0" xfId="0" applyFont="1" applyAlignment="1" applyProtection="1">
      <alignment horizontal="left"/>
      <protection hidden="1"/>
    </xf>
    <xf numFmtId="0" fontId="0" fillId="0" borderId="0" xfId="0" applyAlignment="1" applyProtection="1">
      <alignment horizontal="left"/>
      <protection hidden="1"/>
    </xf>
    <xf numFmtId="0" fontId="0" fillId="0" borderId="0" xfId="0" applyProtection="1">
      <protection hidden="1"/>
    </xf>
    <xf numFmtId="0" fontId="2" fillId="2" borderId="0" xfId="0" applyFont="1" applyFill="1" applyAlignment="1" applyProtection="1">
      <alignment horizontal="center"/>
      <protection hidden="1"/>
    </xf>
    <xf numFmtId="0" fontId="21" fillId="0" borderId="0" xfId="0" applyFont="1" applyAlignment="1" applyProtection="1">
      <alignment horizontal="left"/>
      <protection locked="0"/>
    </xf>
    <xf numFmtId="0" fontId="0" fillId="8" borderId="0" xfId="0" applyFill="1" applyProtection="1">
      <protection hidden="1"/>
    </xf>
    <xf numFmtId="3" fontId="21" fillId="0" borderId="0" xfId="0" applyNumberFormat="1" applyFont="1" applyAlignment="1" applyProtection="1">
      <alignment horizontal="left"/>
      <protection locked="0"/>
    </xf>
    <xf numFmtId="0" fontId="3" fillId="0" borderId="0" xfId="0" applyFont="1" applyAlignment="1">
      <alignment horizontal="left"/>
    </xf>
    <xf numFmtId="0" fontId="6" fillId="3" borderId="0" xfId="0" applyFont="1" applyFill="1" applyAlignment="1">
      <alignment horizontal="left"/>
    </xf>
    <xf numFmtId="0" fontId="0" fillId="0" borderId="11" xfId="0" quotePrefix="1" applyBorder="1" applyAlignment="1">
      <alignment horizontal="left" vertical="top" wrapText="1"/>
    </xf>
    <xf numFmtId="0" fontId="0" fillId="0" borderId="0" xfId="0" quotePrefix="1" applyAlignment="1">
      <alignment horizontal="left" vertical="top" wrapText="1"/>
    </xf>
    <xf numFmtId="0" fontId="0" fillId="0" borderId="12" xfId="0" quotePrefix="1" applyBorder="1" applyAlignment="1">
      <alignment horizontal="left" vertical="top" wrapText="1"/>
    </xf>
    <xf numFmtId="0" fontId="0" fillId="0" borderId="13" xfId="0" quotePrefix="1" applyBorder="1" applyAlignment="1">
      <alignment horizontal="left" vertical="top" wrapText="1"/>
    </xf>
    <xf numFmtId="0" fontId="0" fillId="0" borderId="3" xfId="0" quotePrefix="1" applyBorder="1" applyAlignment="1">
      <alignment horizontal="left" vertical="top" wrapText="1"/>
    </xf>
    <xf numFmtId="0" fontId="0" fillId="0" borderId="14" xfId="0" quotePrefix="1" applyBorder="1" applyAlignment="1">
      <alignment horizontal="left" vertical="top" wrapText="1"/>
    </xf>
    <xf numFmtId="0" fontId="15" fillId="0" borderId="4" xfId="0" applyFont="1" applyBorder="1" applyAlignment="1">
      <alignment horizontal="left" vertical="center"/>
    </xf>
    <xf numFmtId="0" fontId="15" fillId="0" borderId="5" xfId="0" applyFont="1" applyBorder="1" applyAlignment="1">
      <alignment horizontal="left" vertical="center"/>
    </xf>
    <xf numFmtId="0" fontId="0" fillId="0" borderId="0" xfId="0" applyAlignment="1">
      <alignment horizontal="left"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0" xfId="0" applyAlignment="1">
      <alignment horizontal="left" vertical="top" wrapText="1"/>
    </xf>
    <xf numFmtId="0" fontId="0" fillId="0" borderId="12" xfId="0" applyBorder="1" applyAlignment="1">
      <alignment horizontal="left" vertical="top" wrapText="1"/>
    </xf>
    <xf numFmtId="20" fontId="11" fillId="0" borderId="15" xfId="0" applyNumberFormat="1" applyFont="1" applyBorder="1" applyAlignment="1" applyProtection="1">
      <alignment horizontal="center"/>
      <protection locked="0"/>
    </xf>
    <xf numFmtId="0" fontId="11" fillId="0" borderId="15" xfId="0" applyFont="1" applyBorder="1" applyAlignment="1" applyProtection="1">
      <alignment horizontal="center"/>
      <protection locked="0"/>
    </xf>
    <xf numFmtId="0" fontId="18" fillId="0" borderId="8" xfId="0" applyFont="1" applyBorder="1" applyAlignment="1" applyProtection="1">
      <alignment horizontal="center"/>
      <protection locked="0"/>
    </xf>
    <xf numFmtId="0" fontId="18" fillId="0" borderId="9" xfId="0" applyFont="1" applyBorder="1" applyAlignment="1" applyProtection="1">
      <alignment horizontal="center"/>
      <protection locked="0"/>
    </xf>
    <xf numFmtId="0" fontId="18" fillId="0" borderId="10" xfId="0" applyFont="1" applyBorder="1" applyAlignment="1" applyProtection="1">
      <alignment horizontal="center"/>
      <protection locked="0"/>
    </xf>
    <xf numFmtId="20" fontId="0" fillId="0" borderId="15" xfId="0" applyNumberFormat="1" applyBorder="1" applyAlignment="1" applyProtection="1">
      <alignment horizontal="center"/>
      <protection locked="0"/>
    </xf>
    <xf numFmtId="0" fontId="0" fillId="0" borderId="15" xfId="0" applyBorder="1" applyAlignment="1" applyProtection="1">
      <alignment horizontal="center"/>
      <protection locked="0"/>
    </xf>
    <xf numFmtId="0" fontId="10" fillId="0" borderId="0" xfId="0" applyFont="1" applyAlignment="1">
      <alignment horizontal="center"/>
    </xf>
    <xf numFmtId="0" fontId="18" fillId="0" borderId="5" xfId="0" applyFont="1" applyBorder="1" applyAlignment="1" applyProtection="1">
      <alignment horizontal="center"/>
      <protection hidden="1"/>
    </xf>
    <xf numFmtId="0" fontId="18" fillId="0" borderId="6" xfId="0" applyFont="1" applyBorder="1" applyAlignment="1" applyProtection="1">
      <alignment horizontal="center"/>
      <protection hidden="1"/>
    </xf>
    <xf numFmtId="0" fontId="18" fillId="0" borderId="7" xfId="0" applyFont="1" applyBorder="1" applyAlignment="1" applyProtection="1">
      <alignment horizontal="center"/>
      <protection hidden="1"/>
    </xf>
    <xf numFmtId="0" fontId="19" fillId="0" borderId="4" xfId="0" applyFont="1" applyBorder="1" applyAlignment="1">
      <alignment horizontal="left" vertical="center"/>
    </xf>
    <xf numFmtId="0" fontId="19" fillId="0" borderId="5" xfId="0" applyFont="1" applyBorder="1" applyAlignment="1">
      <alignment horizontal="left" vertical="center"/>
    </xf>
    <xf numFmtId="0" fontId="19" fillId="0" borderId="7" xfId="0" applyFont="1" applyBorder="1" applyAlignment="1">
      <alignment horizontal="left" vertical="center"/>
    </xf>
  </cellXfs>
  <cellStyles count="3">
    <cellStyle name="Hipervínculo" xfId="2" builtinId="8"/>
    <cellStyle name="Normal" xfId="0" builtinId="0"/>
    <cellStyle name="Normal 2" xfId="1" xr:uid="{9A27A4C3-207B-43A5-85CB-715A69E4E56F}"/>
  </cellStyles>
  <dxfs count="9">
    <dxf>
      <fill>
        <patternFill>
          <bgColor rgb="FFFFC000"/>
        </patternFill>
      </fill>
    </dxf>
    <dxf>
      <fill>
        <patternFill patternType="none">
          <bgColor auto="1"/>
        </patternFill>
      </fill>
    </dxf>
    <dxf>
      <fill>
        <patternFill patternType="none">
          <bgColor auto="1"/>
        </patternFill>
      </fill>
    </dxf>
    <dxf>
      <fill>
        <patternFill>
          <bgColor rgb="FFFFC000"/>
        </patternFill>
      </fill>
    </dxf>
    <dxf>
      <fill>
        <patternFill>
          <bgColor rgb="FFFFC000"/>
        </patternFill>
      </fill>
    </dxf>
    <dxf>
      <fill>
        <patternFill>
          <bgColor rgb="FFFFC00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06/relationships/rdRichValue" Target="richData/rdrichvalue.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microsoft.com/office/2017/06/relationships/rdRichValueTypes" Target="richData/rdRichValueType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18</xdr:row>
      <xdr:rowOff>19050</xdr:rowOff>
    </xdr:from>
    <xdr:to>
      <xdr:col>8</xdr:col>
      <xdr:colOff>190500</xdr:colOff>
      <xdr:row>21</xdr:row>
      <xdr:rowOff>9525</xdr:rowOff>
    </xdr:to>
    <xdr:pic>
      <xdr:nvPicPr>
        <xdr:cNvPr id="26" name="Picture 5">
          <a:extLst>
            <a:ext uri="{FF2B5EF4-FFF2-40B4-BE49-F238E27FC236}">
              <a16:creationId xmlns:a16="http://schemas.microsoft.com/office/drawing/2014/main" id="{BB075148-D372-4DFE-A43B-26B8535EAD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448050"/>
          <a:ext cx="50673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7</xdr:col>
      <xdr:colOff>371475</xdr:colOff>
      <xdr:row>8</xdr:row>
      <xdr:rowOff>104775</xdr:rowOff>
    </xdr:to>
    <xdr:pic>
      <xdr:nvPicPr>
        <xdr:cNvPr id="27" name="Picture 1">
          <a:extLst>
            <a:ext uri="{FF2B5EF4-FFF2-40B4-BE49-F238E27FC236}">
              <a16:creationId xmlns:a16="http://schemas.microsoft.com/office/drawing/2014/main" id="{BDD6096B-B7AC-438B-A720-0508D8276D7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611" r="51979" b="39772"/>
        <a:stretch>
          <a:fillRect/>
        </a:stretch>
      </xdr:blipFill>
      <xdr:spPr bwMode="auto">
        <a:xfrm>
          <a:off x="0" y="0"/>
          <a:ext cx="4638675" cy="1628775"/>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219075</xdr:colOff>
      <xdr:row>4</xdr:row>
      <xdr:rowOff>142876</xdr:rowOff>
    </xdr:from>
    <xdr:to>
      <xdr:col>3</xdr:col>
      <xdr:colOff>342899</xdr:colOff>
      <xdr:row>6</xdr:row>
      <xdr:rowOff>81100</xdr:rowOff>
    </xdr:to>
    <xdr:sp macro="" textlink="">
      <xdr:nvSpPr>
        <xdr:cNvPr id="28" name="TextBox 2">
          <a:extLst>
            <a:ext uri="{FF2B5EF4-FFF2-40B4-BE49-F238E27FC236}">
              <a16:creationId xmlns:a16="http://schemas.microsoft.com/office/drawing/2014/main" id="{EE519E72-86B7-41EB-93BD-44DD1CD9CB15}"/>
            </a:ext>
          </a:extLst>
        </xdr:cNvPr>
        <xdr:cNvSpPr txBox="1"/>
      </xdr:nvSpPr>
      <xdr:spPr>
        <a:xfrm>
          <a:off x="219075" y="904876"/>
          <a:ext cx="1952624" cy="319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CL" sz="2400" b="1">
              <a:solidFill>
                <a:sysClr val="windowText" lastClr="000000"/>
              </a:solidFill>
            </a:rPr>
            <a:t>Bienvenido/a</a:t>
          </a:r>
        </a:p>
      </xdr:txBody>
    </xdr:sp>
    <xdr:clientData/>
  </xdr:twoCellAnchor>
  <xdr:twoCellAnchor>
    <xdr:from>
      <xdr:col>0</xdr:col>
      <xdr:colOff>9525</xdr:colOff>
      <xdr:row>10</xdr:row>
      <xdr:rowOff>71436</xdr:rowOff>
    </xdr:from>
    <xdr:to>
      <xdr:col>7</xdr:col>
      <xdr:colOff>219061</xdr:colOff>
      <xdr:row>16</xdr:row>
      <xdr:rowOff>133349</xdr:rowOff>
    </xdr:to>
    <xdr:sp macro="" textlink="">
      <xdr:nvSpPr>
        <xdr:cNvPr id="29" name="TextBox 3">
          <a:extLst>
            <a:ext uri="{FF2B5EF4-FFF2-40B4-BE49-F238E27FC236}">
              <a16:creationId xmlns:a16="http://schemas.microsoft.com/office/drawing/2014/main" id="{5A8525D7-8A8E-4E5E-AE74-0DC500749F16}"/>
            </a:ext>
          </a:extLst>
        </xdr:cNvPr>
        <xdr:cNvSpPr txBox="1"/>
      </xdr:nvSpPr>
      <xdr:spPr>
        <a:xfrm>
          <a:off x="9525" y="1976436"/>
          <a:ext cx="4476736" cy="12049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L" sz="1400" b="0">
              <a:solidFill>
                <a:sysClr val="windowText" lastClr="000000"/>
              </a:solidFill>
            </a:rPr>
            <a:t>Esta autoevaluación le servirá como primer paso en el camino hacia la certificación del programa Chile Origen Consciente</a:t>
          </a:r>
          <a:r>
            <a:rPr lang="es-CL" sz="1400" b="0" baseline="0">
              <a:solidFill>
                <a:sysClr val="windowText" lastClr="000000"/>
              </a:solidFill>
            </a:rPr>
            <a:t> y la validación de las </a:t>
          </a:r>
          <a:r>
            <a:rPr lang="es-CL" sz="1400" b="0">
              <a:solidFill>
                <a:sysClr val="windowText" lastClr="000000"/>
              </a:solidFill>
            </a:rPr>
            <a:t>prácticas sustentables implementada en su plantel.</a:t>
          </a:r>
        </a:p>
      </xdr:txBody>
    </xdr:sp>
    <xdr:clientData/>
  </xdr:twoCellAnchor>
  <xdr:twoCellAnchor>
    <xdr:from>
      <xdr:col>9</xdr:col>
      <xdr:colOff>100012</xdr:colOff>
      <xdr:row>1</xdr:row>
      <xdr:rowOff>61006</xdr:rowOff>
    </xdr:from>
    <xdr:to>
      <xdr:col>16</xdr:col>
      <xdr:colOff>280972</xdr:colOff>
      <xdr:row>3</xdr:row>
      <xdr:rowOff>0</xdr:rowOff>
    </xdr:to>
    <xdr:sp macro="" textlink="">
      <xdr:nvSpPr>
        <xdr:cNvPr id="30" name="TextBox 4">
          <a:extLst>
            <a:ext uri="{FF2B5EF4-FFF2-40B4-BE49-F238E27FC236}">
              <a16:creationId xmlns:a16="http://schemas.microsoft.com/office/drawing/2014/main" id="{EB8FF720-3EB8-47A6-ABA9-8640CD6E034D}"/>
            </a:ext>
          </a:extLst>
        </xdr:cNvPr>
        <xdr:cNvSpPr txBox="1"/>
      </xdr:nvSpPr>
      <xdr:spPr>
        <a:xfrm>
          <a:off x="5872162" y="245156"/>
          <a:ext cx="4670410" cy="3072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CL" sz="1300"/>
            <a:t>Abra la hoja </a:t>
          </a:r>
          <a:r>
            <a:rPr lang="es-CL" sz="1300" b="1"/>
            <a:t>“2. Autoevaluación”.</a:t>
          </a:r>
        </a:p>
      </xdr:txBody>
    </xdr:sp>
    <xdr:clientData/>
  </xdr:twoCellAnchor>
  <xdr:twoCellAnchor editAs="oneCell">
    <xdr:from>
      <xdr:col>7</xdr:col>
      <xdr:colOff>314325</xdr:colOff>
      <xdr:row>0</xdr:row>
      <xdr:rowOff>0</xdr:rowOff>
    </xdr:from>
    <xdr:to>
      <xdr:col>8</xdr:col>
      <xdr:colOff>190500</xdr:colOff>
      <xdr:row>19</xdr:row>
      <xdr:rowOff>0</xdr:rowOff>
    </xdr:to>
    <xdr:pic>
      <xdr:nvPicPr>
        <xdr:cNvPr id="31" name="Picture 5">
          <a:extLst>
            <a:ext uri="{FF2B5EF4-FFF2-40B4-BE49-F238E27FC236}">
              <a16:creationId xmlns:a16="http://schemas.microsoft.com/office/drawing/2014/main" id="{3912FA72-3421-43CE-8702-C14F042FA4E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81525" y="0"/>
          <a:ext cx="485775" cy="3609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29765</xdr:colOff>
      <xdr:row>18</xdr:row>
      <xdr:rowOff>104776</xdr:rowOff>
    </xdr:from>
    <xdr:to>
      <xdr:col>4</xdr:col>
      <xdr:colOff>59531</xdr:colOff>
      <xdr:row>20</xdr:row>
      <xdr:rowOff>41842</xdr:rowOff>
    </xdr:to>
    <xdr:sp macro="" textlink="">
      <xdr:nvSpPr>
        <xdr:cNvPr id="36" name="TextBox 6">
          <a:extLst>
            <a:ext uri="{FF2B5EF4-FFF2-40B4-BE49-F238E27FC236}">
              <a16:creationId xmlns:a16="http://schemas.microsoft.com/office/drawing/2014/main" id="{9A301E97-90DF-4905-A32F-D06312FAF1EB}"/>
            </a:ext>
          </a:extLst>
        </xdr:cNvPr>
        <xdr:cNvSpPr txBox="1"/>
      </xdr:nvSpPr>
      <xdr:spPr>
        <a:xfrm>
          <a:off x="639365" y="3533776"/>
          <a:ext cx="1858566" cy="3180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CL" sz="1400" b="0" baseline="0">
              <a:solidFill>
                <a:schemeClr val="bg1"/>
              </a:solidFill>
              <a:effectLst/>
              <a:latin typeface="+mn-lt"/>
              <a:ea typeface="+mn-ea"/>
              <a:cs typeface="+mn-cs"/>
            </a:rPr>
            <a:t>        </a:t>
          </a:r>
          <a:r>
            <a:rPr lang="es-CL" sz="1400" b="1" baseline="0">
              <a:solidFill>
                <a:schemeClr val="bg1"/>
              </a:solidFill>
              <a:effectLst/>
              <a:latin typeface="+mn-lt"/>
              <a:ea typeface="+mn-ea"/>
              <a:cs typeface="+mn-cs"/>
            </a:rPr>
            <a:t>SIGUA LOS PASOS</a:t>
          </a:r>
          <a:endParaRPr lang="es-CL" sz="1400" b="1">
            <a:solidFill>
              <a:schemeClr val="bg1"/>
            </a:solidFill>
          </a:endParaRPr>
        </a:p>
      </xdr:txBody>
    </xdr:sp>
    <xdr:clientData/>
  </xdr:twoCellAnchor>
  <xdr:twoCellAnchor>
    <xdr:from>
      <xdr:col>4</xdr:col>
      <xdr:colOff>59531</xdr:colOff>
      <xdr:row>1</xdr:row>
      <xdr:rowOff>137092</xdr:rowOff>
    </xdr:from>
    <xdr:to>
      <xdr:col>8</xdr:col>
      <xdr:colOff>185780</xdr:colOff>
      <xdr:row>19</xdr:row>
      <xdr:rowOff>68461</xdr:rowOff>
    </xdr:to>
    <xdr:cxnSp macro="">
      <xdr:nvCxnSpPr>
        <xdr:cNvPr id="37" name="Connector: Elbow 8">
          <a:extLst>
            <a:ext uri="{FF2B5EF4-FFF2-40B4-BE49-F238E27FC236}">
              <a16:creationId xmlns:a16="http://schemas.microsoft.com/office/drawing/2014/main" id="{8008405C-4F8A-4503-84AF-1361B73D42FD}"/>
            </a:ext>
          </a:extLst>
        </xdr:cNvPr>
        <xdr:cNvCxnSpPr>
          <a:cxnSpLocks/>
          <a:stCxn id="36" idx="3"/>
        </xdr:cNvCxnSpPr>
      </xdr:nvCxnSpPr>
      <xdr:spPr>
        <a:xfrm flipV="1">
          <a:off x="2497931" y="327592"/>
          <a:ext cx="2564649" cy="3360369"/>
        </a:xfrm>
        <a:prstGeom prst="bentConnector3">
          <a:avLst>
            <a:gd name="adj1" fmla="val 89225"/>
          </a:avLst>
        </a:prstGeom>
        <a:ln>
          <a:solidFill>
            <a:schemeClr val="bg1"/>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106361</xdr:colOff>
      <xdr:row>3</xdr:row>
      <xdr:rowOff>181656</xdr:rowOff>
    </xdr:from>
    <xdr:to>
      <xdr:col>19</xdr:col>
      <xdr:colOff>377825</xdr:colOff>
      <xdr:row>8</xdr:row>
      <xdr:rowOff>38100</xdr:rowOff>
    </xdr:to>
    <xdr:sp macro="" textlink="">
      <xdr:nvSpPr>
        <xdr:cNvPr id="39" name="TextBox 4">
          <a:extLst>
            <a:ext uri="{FF2B5EF4-FFF2-40B4-BE49-F238E27FC236}">
              <a16:creationId xmlns:a16="http://schemas.microsoft.com/office/drawing/2014/main" id="{B3136D42-4F1B-428E-BD4B-71DF327C7607}"/>
            </a:ext>
          </a:extLst>
        </xdr:cNvPr>
        <xdr:cNvSpPr txBox="1"/>
      </xdr:nvSpPr>
      <xdr:spPr>
        <a:xfrm>
          <a:off x="5878511" y="734106"/>
          <a:ext cx="6684964" cy="7771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CL" sz="1300"/>
            <a:t>Complete la</a:t>
          </a:r>
          <a:r>
            <a:rPr lang="es-CL" sz="1300" baseline="0"/>
            <a:t> sección </a:t>
          </a:r>
          <a:r>
            <a:rPr lang="es-CL" sz="1300" b="1" baseline="0"/>
            <a:t>"Datos plantel" </a:t>
          </a:r>
          <a:r>
            <a:rPr lang="es-CL" sz="1300" baseline="0"/>
            <a:t>con la información sólicitada </a:t>
          </a:r>
          <a:r>
            <a:rPr lang="es-CL" sz="1300" baseline="0">
              <a:solidFill>
                <a:schemeClr val="accent2"/>
              </a:solidFill>
            </a:rPr>
            <a:t>(completar todas las celdas en naranjo). </a:t>
          </a:r>
          <a:endParaRPr lang="es-CL" sz="1300">
            <a:solidFill>
              <a:schemeClr val="accent2"/>
            </a:solidFill>
          </a:endParaRPr>
        </a:p>
      </xdr:txBody>
    </xdr:sp>
    <xdr:clientData/>
  </xdr:twoCellAnchor>
  <xdr:twoCellAnchor>
    <xdr:from>
      <xdr:col>9</xdr:col>
      <xdr:colOff>128586</xdr:colOff>
      <xdr:row>7</xdr:row>
      <xdr:rowOff>48305</xdr:rowOff>
    </xdr:from>
    <xdr:to>
      <xdr:col>19</xdr:col>
      <xdr:colOff>571500</xdr:colOff>
      <xdr:row>11</xdr:row>
      <xdr:rowOff>85725</xdr:rowOff>
    </xdr:to>
    <xdr:sp macro="" textlink="">
      <xdr:nvSpPr>
        <xdr:cNvPr id="40" name="TextBox 4">
          <a:extLst>
            <a:ext uri="{FF2B5EF4-FFF2-40B4-BE49-F238E27FC236}">
              <a16:creationId xmlns:a16="http://schemas.microsoft.com/office/drawing/2014/main" id="{32769CD1-B96C-413A-8A0C-FEA926C9EE97}"/>
            </a:ext>
          </a:extLst>
        </xdr:cNvPr>
        <xdr:cNvSpPr txBox="1"/>
      </xdr:nvSpPr>
      <xdr:spPr>
        <a:xfrm>
          <a:off x="5614986" y="1381805"/>
          <a:ext cx="6538914" cy="7994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CL" sz="1300" b="0">
              <a:solidFill>
                <a:sysClr val="windowText" lastClr="000000"/>
              </a:solidFill>
            </a:rPr>
            <a:t>Según </a:t>
          </a:r>
          <a:r>
            <a:rPr lang="es-CL" sz="1300" b="0" baseline="0">
              <a:solidFill>
                <a:sysClr val="windowText" lastClr="000000"/>
              </a:solidFill>
            </a:rPr>
            <a:t>la realidad de su plantel, e</a:t>
          </a:r>
          <a:r>
            <a:rPr lang="es-CL" sz="1300" b="0">
              <a:solidFill>
                <a:sysClr val="windowText" lastClr="000000"/>
              </a:solidFill>
            </a:rPr>
            <a:t>liga</a:t>
          </a:r>
          <a:r>
            <a:rPr lang="es-CL" sz="1300" b="0" baseline="0">
              <a:solidFill>
                <a:sysClr val="windowText" lastClr="000000"/>
              </a:solidFill>
            </a:rPr>
            <a:t> una de las opciones de cumplimiento de la lista desplegable para cada acción del estándar (columna E). Al terminar asegurese de haber elegido una opción para las 157 acciones.</a:t>
          </a:r>
          <a:endParaRPr lang="es-CL" sz="1300" b="0">
            <a:solidFill>
              <a:sysClr val="windowText" lastClr="000000"/>
            </a:solidFill>
          </a:endParaRPr>
        </a:p>
      </xdr:txBody>
    </xdr:sp>
    <xdr:clientData/>
  </xdr:twoCellAnchor>
  <xdr:twoCellAnchor>
    <xdr:from>
      <xdr:col>9</xdr:col>
      <xdr:colOff>147636</xdr:colOff>
      <xdr:row>11</xdr:row>
      <xdr:rowOff>134032</xdr:rowOff>
    </xdr:from>
    <xdr:to>
      <xdr:col>19</xdr:col>
      <xdr:colOff>238125</xdr:colOff>
      <xdr:row>16</xdr:row>
      <xdr:rowOff>50800</xdr:rowOff>
    </xdr:to>
    <xdr:sp macro="" textlink="">
      <xdr:nvSpPr>
        <xdr:cNvPr id="41" name="TextBox 4">
          <a:extLst>
            <a:ext uri="{FF2B5EF4-FFF2-40B4-BE49-F238E27FC236}">
              <a16:creationId xmlns:a16="http://schemas.microsoft.com/office/drawing/2014/main" id="{581F0321-E8BC-47CF-A810-7810B801B4BA}"/>
            </a:ext>
          </a:extLst>
        </xdr:cNvPr>
        <xdr:cNvSpPr txBox="1"/>
      </xdr:nvSpPr>
      <xdr:spPr>
        <a:xfrm>
          <a:off x="5919786" y="2159682"/>
          <a:ext cx="6503989" cy="8375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s-CL" sz="1300">
              <a:solidFill>
                <a:schemeClr val="dk1"/>
              </a:solidFill>
              <a:effectLst/>
              <a:latin typeface="+mn-lt"/>
              <a:ea typeface="+mn-ea"/>
              <a:cs typeface="+mn-cs"/>
            </a:rPr>
            <a:t>Revise la celda</a:t>
          </a:r>
          <a:r>
            <a:rPr lang="es-CL" sz="1300" baseline="0">
              <a:solidFill>
                <a:schemeClr val="dk1"/>
              </a:solidFill>
              <a:effectLst/>
              <a:latin typeface="+mn-lt"/>
              <a:ea typeface="+mn-ea"/>
              <a:cs typeface="+mn-cs"/>
            </a:rPr>
            <a:t> </a:t>
          </a:r>
          <a:r>
            <a:rPr lang="es-CL" sz="1300" b="1">
              <a:solidFill>
                <a:schemeClr val="dk1"/>
              </a:solidFill>
              <a:effectLst/>
              <a:latin typeface="+mn-lt"/>
              <a:ea typeface="+mn-ea"/>
              <a:cs typeface="+mn-cs"/>
            </a:rPr>
            <a:t>"Estado de la autoevaluación" </a:t>
          </a:r>
          <a:r>
            <a:rPr lang="es-CL" sz="1300">
              <a:solidFill>
                <a:srgbClr val="FF0000"/>
              </a:solidFill>
              <a:effectLst/>
              <a:latin typeface="+mn-lt"/>
              <a:ea typeface="+mn-ea"/>
              <a:cs typeface="+mn-cs"/>
            </a:rPr>
            <a:t>(en rojo)</a:t>
          </a:r>
          <a:r>
            <a:rPr lang="es-CL" sz="1300" baseline="0">
              <a:solidFill>
                <a:srgbClr val="FF0000"/>
              </a:solidFill>
              <a:effectLst/>
              <a:latin typeface="+mn-lt"/>
              <a:ea typeface="+mn-ea"/>
              <a:cs typeface="+mn-cs"/>
            </a:rPr>
            <a:t>. </a:t>
          </a:r>
          <a:r>
            <a:rPr lang="es-CL" sz="1300" baseline="0">
              <a:solidFill>
                <a:schemeClr val="dk1"/>
              </a:solidFill>
              <a:effectLst/>
              <a:latin typeface="+mn-lt"/>
              <a:ea typeface="+mn-ea"/>
              <a:cs typeface="+mn-cs"/>
            </a:rPr>
            <a:t>Si el resultado le permite certificarse en alguno de los tres niveles disponibles (1, 2 o 3 años), podrá inscribirse en el programa y coordinar su auditoría </a:t>
          </a:r>
          <a:r>
            <a:rPr lang="es-CL" sz="1300" baseline="0">
              <a:solidFill>
                <a:srgbClr val="92D050"/>
              </a:solidFill>
              <a:effectLst/>
              <a:latin typeface="+mn-lt"/>
              <a:ea typeface="+mn-ea"/>
              <a:cs typeface="+mn-cs"/>
            </a:rPr>
            <a:t>(en verde)</a:t>
          </a:r>
          <a:r>
            <a:rPr lang="es-CL" sz="1300" baseline="0">
              <a:solidFill>
                <a:schemeClr val="dk1"/>
              </a:solidFill>
              <a:effectLst/>
              <a:latin typeface="+mn-lt"/>
              <a:ea typeface="+mn-ea"/>
              <a:cs typeface="+mn-cs"/>
            </a:rPr>
            <a:t>.</a:t>
          </a:r>
          <a:endParaRPr lang="es-CL" sz="1300" b="0" baseline="0">
            <a:solidFill>
              <a:sysClr val="windowText" lastClr="000000"/>
            </a:solidFill>
            <a:latin typeface="+mn-lt"/>
            <a:ea typeface="+mn-ea"/>
            <a:cs typeface="+mn-cs"/>
          </a:endParaRPr>
        </a:p>
      </xdr:txBody>
    </xdr:sp>
    <xdr:clientData/>
  </xdr:twoCellAnchor>
  <xdr:twoCellAnchor>
    <xdr:from>
      <xdr:col>8</xdr:col>
      <xdr:colOff>342901</xdr:colOff>
      <xdr:row>0</xdr:row>
      <xdr:rowOff>95251</xdr:rowOff>
    </xdr:from>
    <xdr:to>
      <xdr:col>9</xdr:col>
      <xdr:colOff>171451</xdr:colOff>
      <xdr:row>2</xdr:row>
      <xdr:rowOff>95251</xdr:rowOff>
    </xdr:to>
    <xdr:sp macro="" textlink="">
      <xdr:nvSpPr>
        <xdr:cNvPr id="50" name="CuadroTexto 49">
          <a:extLst>
            <a:ext uri="{FF2B5EF4-FFF2-40B4-BE49-F238E27FC236}">
              <a16:creationId xmlns:a16="http://schemas.microsoft.com/office/drawing/2014/main" id="{02BDBC37-563A-BC8C-E1CF-AB1E33538D41}"/>
            </a:ext>
          </a:extLst>
        </xdr:cNvPr>
        <xdr:cNvSpPr txBox="1"/>
      </xdr:nvSpPr>
      <xdr:spPr>
        <a:xfrm>
          <a:off x="5219701" y="95251"/>
          <a:ext cx="438150" cy="381000"/>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2800" b="1">
              <a:solidFill>
                <a:schemeClr val="bg1"/>
              </a:solidFill>
            </a:rPr>
            <a:t>1</a:t>
          </a:r>
        </a:p>
      </xdr:txBody>
    </xdr:sp>
    <xdr:clientData/>
  </xdr:twoCellAnchor>
  <xdr:twoCellAnchor>
    <xdr:from>
      <xdr:col>8</xdr:col>
      <xdr:colOff>352426</xdr:colOff>
      <xdr:row>3</xdr:row>
      <xdr:rowOff>47626</xdr:rowOff>
    </xdr:from>
    <xdr:to>
      <xdr:col>9</xdr:col>
      <xdr:colOff>180976</xdr:colOff>
      <xdr:row>5</xdr:row>
      <xdr:rowOff>47626</xdr:rowOff>
    </xdr:to>
    <xdr:sp macro="" textlink="">
      <xdr:nvSpPr>
        <xdr:cNvPr id="51" name="CuadroTexto 50">
          <a:extLst>
            <a:ext uri="{FF2B5EF4-FFF2-40B4-BE49-F238E27FC236}">
              <a16:creationId xmlns:a16="http://schemas.microsoft.com/office/drawing/2014/main" id="{1AC63626-F77C-4698-8D06-0656D2608042}"/>
            </a:ext>
          </a:extLst>
        </xdr:cNvPr>
        <xdr:cNvSpPr txBox="1"/>
      </xdr:nvSpPr>
      <xdr:spPr>
        <a:xfrm>
          <a:off x="5229226" y="619126"/>
          <a:ext cx="438150" cy="381000"/>
        </a:xfrm>
        <a:prstGeom prst="rect">
          <a:avLst/>
        </a:prstGeom>
        <a:solidFill>
          <a:srgbClr val="0070C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2800" b="1">
              <a:solidFill>
                <a:schemeClr val="bg1"/>
              </a:solidFill>
            </a:rPr>
            <a:t>2</a:t>
          </a:r>
        </a:p>
      </xdr:txBody>
    </xdr:sp>
    <xdr:clientData/>
  </xdr:twoCellAnchor>
  <xdr:twoCellAnchor>
    <xdr:from>
      <xdr:col>8</xdr:col>
      <xdr:colOff>342901</xdr:colOff>
      <xdr:row>6</xdr:row>
      <xdr:rowOff>104776</xdr:rowOff>
    </xdr:from>
    <xdr:to>
      <xdr:col>9</xdr:col>
      <xdr:colOff>171451</xdr:colOff>
      <xdr:row>8</xdr:row>
      <xdr:rowOff>104776</xdr:rowOff>
    </xdr:to>
    <xdr:sp macro="" textlink="">
      <xdr:nvSpPr>
        <xdr:cNvPr id="52" name="CuadroTexto 51">
          <a:extLst>
            <a:ext uri="{FF2B5EF4-FFF2-40B4-BE49-F238E27FC236}">
              <a16:creationId xmlns:a16="http://schemas.microsoft.com/office/drawing/2014/main" id="{A348AE30-F963-4A3B-AC90-752F87BD03D8}"/>
            </a:ext>
          </a:extLst>
        </xdr:cNvPr>
        <xdr:cNvSpPr txBox="1"/>
      </xdr:nvSpPr>
      <xdr:spPr>
        <a:xfrm>
          <a:off x="5219701" y="1247776"/>
          <a:ext cx="438150" cy="381000"/>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2800" b="1">
              <a:solidFill>
                <a:schemeClr val="bg1"/>
              </a:solidFill>
            </a:rPr>
            <a:t>3</a:t>
          </a:r>
        </a:p>
      </xdr:txBody>
    </xdr:sp>
    <xdr:clientData/>
  </xdr:twoCellAnchor>
  <xdr:twoCellAnchor>
    <xdr:from>
      <xdr:col>8</xdr:col>
      <xdr:colOff>342901</xdr:colOff>
      <xdr:row>10</xdr:row>
      <xdr:rowOff>161926</xdr:rowOff>
    </xdr:from>
    <xdr:to>
      <xdr:col>9</xdr:col>
      <xdr:colOff>171451</xdr:colOff>
      <xdr:row>12</xdr:row>
      <xdr:rowOff>161926</xdr:rowOff>
    </xdr:to>
    <xdr:sp macro="" textlink="">
      <xdr:nvSpPr>
        <xdr:cNvPr id="53" name="CuadroTexto 52">
          <a:extLst>
            <a:ext uri="{FF2B5EF4-FFF2-40B4-BE49-F238E27FC236}">
              <a16:creationId xmlns:a16="http://schemas.microsoft.com/office/drawing/2014/main" id="{61B7CC42-98D7-4594-B714-E139D03BD197}"/>
            </a:ext>
          </a:extLst>
        </xdr:cNvPr>
        <xdr:cNvSpPr txBox="1"/>
      </xdr:nvSpPr>
      <xdr:spPr>
        <a:xfrm>
          <a:off x="5219701" y="2066926"/>
          <a:ext cx="438150" cy="381000"/>
        </a:xfrm>
        <a:prstGeom prst="rect">
          <a:avLst/>
        </a:prstGeom>
        <a:solidFill>
          <a:srgbClr val="0070C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2800" b="1">
              <a:solidFill>
                <a:schemeClr val="bg1"/>
              </a:solidFill>
            </a:rPr>
            <a:t>4</a:t>
          </a:r>
        </a:p>
      </xdr:txBody>
    </xdr:sp>
    <xdr:clientData/>
  </xdr:twoCellAnchor>
  <xdr:twoCellAnchor>
    <xdr:from>
      <xdr:col>9</xdr:col>
      <xdr:colOff>146049</xdr:colOff>
      <xdr:row>16</xdr:row>
      <xdr:rowOff>57149</xdr:rowOff>
    </xdr:from>
    <xdr:to>
      <xdr:col>20</xdr:col>
      <xdr:colOff>179915</xdr:colOff>
      <xdr:row>28</xdr:row>
      <xdr:rowOff>105832</xdr:rowOff>
    </xdr:to>
    <xdr:sp macro="" textlink="">
      <xdr:nvSpPr>
        <xdr:cNvPr id="2" name="TextBox 4">
          <a:extLst>
            <a:ext uri="{FF2B5EF4-FFF2-40B4-BE49-F238E27FC236}">
              <a16:creationId xmlns:a16="http://schemas.microsoft.com/office/drawing/2014/main" id="{AF1CA4B1-A102-4C2E-99CF-F7DD6AC059BA}"/>
            </a:ext>
          </a:extLst>
        </xdr:cNvPr>
        <xdr:cNvSpPr txBox="1"/>
      </xdr:nvSpPr>
      <xdr:spPr>
        <a:xfrm>
          <a:off x="5670549" y="3105149"/>
          <a:ext cx="6786033" cy="23346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s-CL" sz="1300">
              <a:solidFill>
                <a:schemeClr val="dk1"/>
              </a:solidFill>
              <a:effectLst/>
              <a:latin typeface="+mn-lt"/>
              <a:ea typeface="+mn-ea"/>
              <a:cs typeface="+mn-cs"/>
            </a:rPr>
            <a:t>Para inscribirse en el programa,</a:t>
          </a:r>
          <a:r>
            <a:rPr lang="es-CL" sz="1300" baseline="0">
              <a:solidFill>
                <a:schemeClr val="dk1"/>
              </a:solidFill>
              <a:effectLst/>
              <a:latin typeface="+mn-lt"/>
              <a:ea typeface="+mn-ea"/>
              <a:cs typeface="+mn-cs"/>
            </a:rPr>
            <a:t> c</a:t>
          </a:r>
          <a:r>
            <a:rPr lang="es-CL" sz="1300">
              <a:solidFill>
                <a:schemeClr val="dk1"/>
              </a:solidFill>
              <a:effectLst/>
              <a:latin typeface="+mn-lt"/>
              <a:ea typeface="+mn-ea"/>
              <a:cs typeface="+mn-cs"/>
            </a:rPr>
            <a:t>ontáctese con la empresa a la cual le entrega su leche o envié directamente los siguientes documentos a </a:t>
          </a:r>
          <a:r>
            <a:rPr lang="es-CL" sz="1300">
              <a:solidFill>
                <a:srgbClr val="0070C0"/>
              </a:solidFill>
              <a:effectLst/>
              <a:latin typeface="+mn-lt"/>
              <a:ea typeface="+mn-ea"/>
              <a:cs typeface="+mn-cs"/>
            </a:rPr>
            <a:t>certificacionpredial@consorciolechero.cl</a:t>
          </a:r>
          <a:r>
            <a:rPr lang="es-CL" sz="1300">
              <a:solidFill>
                <a:schemeClr val="dk1"/>
              </a:solidFill>
              <a:effectLst/>
              <a:latin typeface="+mn-lt"/>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lang="es-CL" sz="1300">
              <a:solidFill>
                <a:schemeClr val="dk1"/>
              </a:solidFill>
              <a:effectLst/>
              <a:latin typeface="+mn-lt"/>
              <a:ea typeface="+mn-ea"/>
              <a:cs typeface="+mn-cs"/>
            </a:rPr>
            <a:t>  (a) Formulario de adhesión </a:t>
          </a:r>
        </a:p>
        <a:p>
          <a:pPr marL="0" marR="0" lvl="0" indent="0" algn="l" defTabSz="914400" eaLnBrk="1" fontAlgn="auto" latinLnBrk="0" hangingPunct="1">
            <a:lnSpc>
              <a:spcPct val="100000"/>
            </a:lnSpc>
            <a:spcBef>
              <a:spcPts val="0"/>
            </a:spcBef>
            <a:spcAft>
              <a:spcPts val="0"/>
            </a:spcAft>
            <a:buClrTx/>
            <a:buSzTx/>
            <a:buFontTx/>
            <a:buNone/>
            <a:tabLst/>
            <a:defRPr/>
          </a:pPr>
          <a:r>
            <a:rPr lang="es-CL" sz="1300">
              <a:solidFill>
                <a:schemeClr val="dk1"/>
              </a:solidFill>
              <a:effectLst/>
              <a:latin typeface="+mn-lt"/>
              <a:ea typeface="+mn-ea"/>
              <a:cs typeface="+mn-cs"/>
            </a:rPr>
            <a:t>  (b) Excel Autoevaluación </a:t>
          </a:r>
        </a:p>
        <a:p>
          <a:pPr marL="0" marR="0" lvl="0" indent="0" algn="l" defTabSz="914400" eaLnBrk="1" fontAlgn="auto" latinLnBrk="0" hangingPunct="1">
            <a:lnSpc>
              <a:spcPct val="100000"/>
            </a:lnSpc>
            <a:spcBef>
              <a:spcPts val="0"/>
            </a:spcBef>
            <a:spcAft>
              <a:spcPts val="0"/>
            </a:spcAft>
            <a:buClrTx/>
            <a:buSzTx/>
            <a:buFontTx/>
            <a:buNone/>
            <a:tabLst/>
            <a:defRPr/>
          </a:pPr>
          <a:r>
            <a:rPr lang="es-CL" sz="1300">
              <a:solidFill>
                <a:schemeClr val="dk1"/>
              </a:solidFill>
              <a:effectLst/>
              <a:latin typeface="+mn-lt"/>
              <a:ea typeface="+mn-ea"/>
              <a:cs typeface="+mn-cs"/>
            </a:rPr>
            <a:t>  (c) Copia de la cédula de identidad del representante legal de la empresa, </a:t>
          </a:r>
        </a:p>
        <a:p>
          <a:pPr marL="0" marR="0" lvl="0" indent="0" algn="l" defTabSz="914400" eaLnBrk="1" fontAlgn="auto" latinLnBrk="0" hangingPunct="1">
            <a:lnSpc>
              <a:spcPct val="100000"/>
            </a:lnSpc>
            <a:spcBef>
              <a:spcPts val="0"/>
            </a:spcBef>
            <a:spcAft>
              <a:spcPts val="0"/>
            </a:spcAft>
            <a:buClrTx/>
            <a:buSzTx/>
            <a:buFontTx/>
            <a:buNone/>
            <a:tabLst/>
            <a:defRPr/>
          </a:pPr>
          <a:r>
            <a:rPr lang="es-CL" sz="1300">
              <a:solidFill>
                <a:schemeClr val="dk1"/>
              </a:solidFill>
              <a:effectLst/>
              <a:latin typeface="+mn-lt"/>
              <a:ea typeface="+mn-ea"/>
              <a:cs typeface="+mn-cs"/>
            </a:rPr>
            <a:t>  (d) Copia del RUT de la empresa (e-rut), emitido por el Servicio de Impuestos Internos (SII) y </a:t>
          </a:r>
        </a:p>
        <a:p>
          <a:pPr marL="0" marR="0" lvl="0" indent="0" algn="l" defTabSz="914400" eaLnBrk="1" fontAlgn="auto" latinLnBrk="0" hangingPunct="1">
            <a:lnSpc>
              <a:spcPct val="100000"/>
            </a:lnSpc>
            <a:spcBef>
              <a:spcPts val="0"/>
            </a:spcBef>
            <a:spcAft>
              <a:spcPts val="0"/>
            </a:spcAft>
            <a:buClrTx/>
            <a:buSzTx/>
            <a:buFontTx/>
            <a:buNone/>
            <a:tabLst/>
            <a:defRPr/>
          </a:pPr>
          <a:r>
            <a:rPr lang="es-CL" sz="1300">
              <a:solidFill>
                <a:schemeClr val="dk1"/>
              </a:solidFill>
              <a:effectLst/>
              <a:latin typeface="+mn-lt"/>
              <a:ea typeface="+mn-ea"/>
              <a:cs typeface="+mn-cs"/>
            </a:rPr>
            <a:t>  (c) Declaración jurada simple sin procesos sancionatorios y cumplimiento normativo</a:t>
          </a:r>
        </a:p>
        <a:p>
          <a:pPr marL="0" marR="0" lvl="0" indent="0" algn="l" defTabSz="914400" eaLnBrk="1" fontAlgn="auto" latinLnBrk="0" hangingPunct="1">
            <a:lnSpc>
              <a:spcPct val="100000"/>
            </a:lnSpc>
            <a:spcBef>
              <a:spcPts val="0"/>
            </a:spcBef>
            <a:spcAft>
              <a:spcPts val="0"/>
            </a:spcAft>
            <a:buClrTx/>
            <a:buSzTx/>
            <a:buFontTx/>
            <a:buNone/>
            <a:tabLst/>
            <a:defRPr/>
          </a:pPr>
          <a:endParaRPr lang="es-CL" sz="1300">
            <a:solidFill>
              <a:schemeClr val="dk1"/>
            </a:solidFill>
            <a:effectLst/>
            <a:latin typeface="+mn-lt"/>
            <a:ea typeface="+mn-ea"/>
            <a:cs typeface="+mn-cs"/>
          </a:endParaRPr>
        </a:p>
      </xdr:txBody>
    </xdr:sp>
    <xdr:clientData/>
  </xdr:twoCellAnchor>
  <xdr:twoCellAnchor>
    <xdr:from>
      <xdr:col>9</xdr:col>
      <xdr:colOff>101600</xdr:colOff>
      <xdr:row>25</xdr:row>
      <xdr:rowOff>57150</xdr:rowOff>
    </xdr:from>
    <xdr:to>
      <xdr:col>19</xdr:col>
      <xdr:colOff>192089</xdr:colOff>
      <xdr:row>28</xdr:row>
      <xdr:rowOff>31750</xdr:rowOff>
    </xdr:to>
    <xdr:sp macro="" textlink="">
      <xdr:nvSpPr>
        <xdr:cNvPr id="3" name="TextBox 4">
          <a:extLst>
            <a:ext uri="{FF2B5EF4-FFF2-40B4-BE49-F238E27FC236}">
              <a16:creationId xmlns:a16="http://schemas.microsoft.com/office/drawing/2014/main" id="{D877A2A4-AA0A-4160-B5BA-47DBCCCACA7C}"/>
            </a:ext>
          </a:extLst>
        </xdr:cNvPr>
        <xdr:cNvSpPr txBox="1"/>
      </xdr:nvSpPr>
      <xdr:spPr>
        <a:xfrm>
          <a:off x="5873750" y="4660900"/>
          <a:ext cx="6503989" cy="527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s-CL" sz="1300">
              <a:solidFill>
                <a:schemeClr val="dk1"/>
              </a:solidFill>
              <a:effectLst/>
              <a:latin typeface="+mn-lt"/>
              <a:ea typeface="+mn-ea"/>
              <a:cs typeface="+mn-cs"/>
            </a:rPr>
            <a:t>Previo a la auditoría en terreno, envíe al auditor este Excel Autoevaluación y una copia del correo de acuso de recibo en conformidad de su inscripción al programa</a:t>
          </a:r>
          <a:r>
            <a:rPr lang="es-CL" sz="1300" baseline="0">
              <a:solidFill>
                <a:schemeClr val="dk1"/>
              </a:solidFill>
              <a:effectLst/>
              <a:latin typeface="+mn-lt"/>
              <a:ea typeface="+mn-ea"/>
              <a:cs typeface="+mn-cs"/>
            </a:rPr>
            <a:t>.</a:t>
          </a:r>
          <a:endParaRPr lang="es-CL" sz="1300">
            <a:solidFill>
              <a:schemeClr val="dk1"/>
            </a:solidFill>
            <a:effectLst/>
            <a:latin typeface="+mn-lt"/>
            <a:ea typeface="+mn-ea"/>
            <a:cs typeface="+mn-cs"/>
          </a:endParaRPr>
        </a:p>
      </xdr:txBody>
    </xdr:sp>
    <xdr:clientData/>
  </xdr:twoCellAnchor>
  <xdr:twoCellAnchor>
    <xdr:from>
      <xdr:col>8</xdr:col>
      <xdr:colOff>330201</xdr:colOff>
      <xdr:row>15</xdr:row>
      <xdr:rowOff>83612</xdr:rowOff>
    </xdr:from>
    <xdr:to>
      <xdr:col>9</xdr:col>
      <xdr:colOff>158751</xdr:colOff>
      <xdr:row>17</xdr:row>
      <xdr:rowOff>83612</xdr:rowOff>
    </xdr:to>
    <xdr:sp macro="" textlink="">
      <xdr:nvSpPr>
        <xdr:cNvPr id="4" name="CuadroTexto 3">
          <a:extLst>
            <a:ext uri="{FF2B5EF4-FFF2-40B4-BE49-F238E27FC236}">
              <a16:creationId xmlns:a16="http://schemas.microsoft.com/office/drawing/2014/main" id="{BE87D964-EB51-4304-A929-041C34694E3D}"/>
            </a:ext>
          </a:extLst>
        </xdr:cNvPr>
        <xdr:cNvSpPr txBox="1"/>
      </xdr:nvSpPr>
      <xdr:spPr>
        <a:xfrm>
          <a:off x="5240868" y="2941112"/>
          <a:ext cx="442383" cy="381000"/>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2800" b="1">
              <a:solidFill>
                <a:schemeClr val="bg1"/>
              </a:solidFill>
            </a:rPr>
            <a:t>5</a:t>
          </a:r>
        </a:p>
      </xdr:txBody>
    </xdr:sp>
    <xdr:clientData/>
  </xdr:twoCellAnchor>
  <xdr:twoCellAnchor>
    <xdr:from>
      <xdr:col>8</xdr:col>
      <xdr:colOff>330201</xdr:colOff>
      <xdr:row>24</xdr:row>
      <xdr:rowOff>87837</xdr:rowOff>
    </xdr:from>
    <xdr:to>
      <xdr:col>9</xdr:col>
      <xdr:colOff>158751</xdr:colOff>
      <xdr:row>26</xdr:row>
      <xdr:rowOff>87837</xdr:rowOff>
    </xdr:to>
    <xdr:sp macro="" textlink="">
      <xdr:nvSpPr>
        <xdr:cNvPr id="5" name="CuadroTexto 4">
          <a:extLst>
            <a:ext uri="{FF2B5EF4-FFF2-40B4-BE49-F238E27FC236}">
              <a16:creationId xmlns:a16="http://schemas.microsoft.com/office/drawing/2014/main" id="{6487475E-C00D-48E0-8531-2A13C1B8E40A}"/>
            </a:ext>
          </a:extLst>
        </xdr:cNvPr>
        <xdr:cNvSpPr txBox="1"/>
      </xdr:nvSpPr>
      <xdr:spPr>
        <a:xfrm>
          <a:off x="5240868" y="4659837"/>
          <a:ext cx="442383" cy="381000"/>
        </a:xfrm>
        <a:prstGeom prst="rect">
          <a:avLst/>
        </a:prstGeom>
        <a:solidFill>
          <a:srgbClr val="0070C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2800" b="1">
              <a:solidFill>
                <a:schemeClr val="bg1"/>
              </a:solidFill>
            </a:rPr>
            <a:t>6</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136526</xdr:rowOff>
    </xdr:from>
    <xdr:to>
      <xdr:col>8</xdr:col>
      <xdr:colOff>533400</xdr:colOff>
      <xdr:row>1</xdr:row>
      <xdr:rowOff>143065</xdr:rowOff>
    </xdr:to>
    <xdr:pic>
      <xdr:nvPicPr>
        <xdr:cNvPr id="2" name="Picture 3">
          <a:extLst>
            <a:ext uri="{FF2B5EF4-FFF2-40B4-BE49-F238E27FC236}">
              <a16:creationId xmlns:a16="http://schemas.microsoft.com/office/drawing/2014/main" id="{C01A397C-C32E-4C39-94D6-883AF9226316}"/>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a:xfrm>
          <a:off x="95250" y="136526"/>
          <a:ext cx="5819775" cy="530414"/>
        </a:xfrm>
        <a:prstGeom prst="rect">
          <a:avLst/>
        </a:prstGeom>
      </xdr:spPr>
    </xdr:pic>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es.wikipedia.org/wiki/La_Cruz_(Chile)" TargetMode="External"/><Relationship Id="rId18" Type="http://schemas.openxmlformats.org/officeDocument/2006/relationships/hyperlink" Target="https://es.wikipedia.org/wiki/El_Quisco" TargetMode="External"/><Relationship Id="rId26" Type="http://schemas.openxmlformats.org/officeDocument/2006/relationships/hyperlink" Target="https://es.wikipedia.org/wiki/San_Felipe_(Chile)" TargetMode="External"/><Relationship Id="rId39" Type="http://schemas.openxmlformats.org/officeDocument/2006/relationships/hyperlink" Target="mailto:pedro@gmail.cl" TargetMode="External"/><Relationship Id="rId21" Type="http://schemas.openxmlformats.org/officeDocument/2006/relationships/hyperlink" Target="https://es.wikipedia.org/wiki/Santo_Domingo_(Chile)" TargetMode="External"/><Relationship Id="rId34" Type="http://schemas.openxmlformats.org/officeDocument/2006/relationships/hyperlink" Target="https://es.wikipedia.org/wiki/Vi%C3%B1a_del_Mar" TargetMode="External"/><Relationship Id="rId7" Type="http://schemas.openxmlformats.org/officeDocument/2006/relationships/hyperlink" Target="https://es.wikipedia.org/wiki/La_Ligua" TargetMode="External"/><Relationship Id="rId12" Type="http://schemas.openxmlformats.org/officeDocument/2006/relationships/hyperlink" Target="https://es.wikipedia.org/wiki/La_Calera_(Chile)" TargetMode="External"/><Relationship Id="rId17" Type="http://schemas.openxmlformats.org/officeDocument/2006/relationships/hyperlink" Target="https://es.wikipedia.org/wiki/Cartagena_(Chile)" TargetMode="External"/><Relationship Id="rId25" Type="http://schemas.openxmlformats.org/officeDocument/2006/relationships/hyperlink" Target="https://es.wikipedia.org/wiki/Putaendo" TargetMode="External"/><Relationship Id="rId33" Type="http://schemas.openxmlformats.org/officeDocument/2006/relationships/hyperlink" Target="https://es.wikipedia.org/wiki/Valpara%C3%ADso" TargetMode="External"/><Relationship Id="rId38" Type="http://schemas.openxmlformats.org/officeDocument/2006/relationships/hyperlink" Target="https://es.wikipedia.org/wiki/Villa_Alemana" TargetMode="External"/><Relationship Id="rId2" Type="http://schemas.openxmlformats.org/officeDocument/2006/relationships/hyperlink" Target="https://es.wikipedia.org/wiki/Calle_Larga" TargetMode="External"/><Relationship Id="rId16" Type="http://schemas.openxmlformats.org/officeDocument/2006/relationships/hyperlink" Target="https://es.wikipedia.org/wiki/Algarrobo_(Chile)" TargetMode="External"/><Relationship Id="rId20" Type="http://schemas.openxmlformats.org/officeDocument/2006/relationships/hyperlink" Target="https://es.wikipedia.org/wiki/San_Antonio_(Chile)" TargetMode="External"/><Relationship Id="rId29" Type="http://schemas.openxmlformats.org/officeDocument/2006/relationships/hyperlink" Target="https://es.wikipedia.org/wiki/Conc%C3%B3n" TargetMode="External"/><Relationship Id="rId1" Type="http://schemas.openxmlformats.org/officeDocument/2006/relationships/hyperlink" Target="https://es.wikipedia.org/wiki/Isla_de_Pascua_(comuna)" TargetMode="External"/><Relationship Id="rId6" Type="http://schemas.openxmlformats.org/officeDocument/2006/relationships/hyperlink" Target="https://es.wikipedia.org/wiki/Cabildo_(Chile)" TargetMode="External"/><Relationship Id="rId11" Type="http://schemas.openxmlformats.org/officeDocument/2006/relationships/hyperlink" Target="https://es.wikipedia.org/wiki/Hijuelas" TargetMode="External"/><Relationship Id="rId24" Type="http://schemas.openxmlformats.org/officeDocument/2006/relationships/hyperlink" Target="https://es.wikipedia.org/wiki/Panquehue_(Chile)" TargetMode="External"/><Relationship Id="rId32" Type="http://schemas.openxmlformats.org/officeDocument/2006/relationships/hyperlink" Target="https://es.wikipedia.org/wiki/Quintero" TargetMode="External"/><Relationship Id="rId37" Type="http://schemas.openxmlformats.org/officeDocument/2006/relationships/hyperlink" Target="https://es.wikipedia.org/wiki/Quilpu%C3%A9" TargetMode="External"/><Relationship Id="rId40" Type="http://schemas.openxmlformats.org/officeDocument/2006/relationships/hyperlink" Target="mailto:juan@gmail.cl" TargetMode="External"/><Relationship Id="rId5" Type="http://schemas.openxmlformats.org/officeDocument/2006/relationships/hyperlink" Target="https://es.wikipedia.org/wiki/San_Esteban_(Chile)" TargetMode="External"/><Relationship Id="rId15" Type="http://schemas.openxmlformats.org/officeDocument/2006/relationships/hyperlink" Target="https://es.wikipedia.org/wiki/Quillota" TargetMode="External"/><Relationship Id="rId23" Type="http://schemas.openxmlformats.org/officeDocument/2006/relationships/hyperlink" Target="https://es.wikipedia.org/wiki/Llay-Llay" TargetMode="External"/><Relationship Id="rId28" Type="http://schemas.openxmlformats.org/officeDocument/2006/relationships/hyperlink" Target="https://es.wikipedia.org/wiki/Casablanca_(Chile)" TargetMode="External"/><Relationship Id="rId36" Type="http://schemas.openxmlformats.org/officeDocument/2006/relationships/hyperlink" Target="https://es.wikipedia.org/wiki/Olmu%C3%A9" TargetMode="External"/><Relationship Id="rId10" Type="http://schemas.openxmlformats.org/officeDocument/2006/relationships/hyperlink" Target="https://es.wikipedia.org/wiki/Zapallar" TargetMode="External"/><Relationship Id="rId19" Type="http://schemas.openxmlformats.org/officeDocument/2006/relationships/hyperlink" Target="https://es.wikipedia.org/wiki/El_Tabo" TargetMode="External"/><Relationship Id="rId31" Type="http://schemas.openxmlformats.org/officeDocument/2006/relationships/hyperlink" Target="https://es.wikipedia.org/wiki/Puchuncav%C3%AD" TargetMode="External"/><Relationship Id="rId4" Type="http://schemas.openxmlformats.org/officeDocument/2006/relationships/hyperlink" Target="https://es.wikipedia.org/wiki/Rinconada_de_Los_Andes" TargetMode="External"/><Relationship Id="rId9" Type="http://schemas.openxmlformats.org/officeDocument/2006/relationships/hyperlink" Target="https://es.wikipedia.org/wiki/Petorca" TargetMode="External"/><Relationship Id="rId14" Type="http://schemas.openxmlformats.org/officeDocument/2006/relationships/hyperlink" Target="https://es.wikipedia.org/wiki/Nogales_(Chile)" TargetMode="External"/><Relationship Id="rId22" Type="http://schemas.openxmlformats.org/officeDocument/2006/relationships/hyperlink" Target="https://es.wikipedia.org/wiki/Catemu" TargetMode="External"/><Relationship Id="rId27" Type="http://schemas.openxmlformats.org/officeDocument/2006/relationships/hyperlink" Target="https://es.wikipedia.org/wiki/Santa_Mar%C3%ADa_(Chile)" TargetMode="External"/><Relationship Id="rId30" Type="http://schemas.openxmlformats.org/officeDocument/2006/relationships/hyperlink" Target="https://es.wikipedia.org/wiki/Juan_Fern%C3%A1ndez_(comuna)" TargetMode="External"/><Relationship Id="rId35" Type="http://schemas.openxmlformats.org/officeDocument/2006/relationships/hyperlink" Target="https://es.wikipedia.org/wiki/Limache" TargetMode="External"/><Relationship Id="rId8" Type="http://schemas.openxmlformats.org/officeDocument/2006/relationships/hyperlink" Target="https://es.wikipedia.org/wiki/Papudo" TargetMode="External"/><Relationship Id="rId3" Type="http://schemas.openxmlformats.org/officeDocument/2006/relationships/hyperlink" Target="https://es.wikipedia.org/wiki/Los_Andes_(Chile)"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ertificacionpredial@consorciolechero.cl6%20contrase&#241;a"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3" Type="http://schemas.openxmlformats.org/officeDocument/2006/relationships/hyperlink" Target="mailto:juan@gmail.cl" TargetMode="External"/><Relationship Id="rId2" Type="http://schemas.openxmlformats.org/officeDocument/2006/relationships/hyperlink" Target="mailto:pedro@gmail.cl" TargetMode="External"/><Relationship Id="rId1" Type="http://schemas.openxmlformats.org/officeDocument/2006/relationships/hyperlink" Target="mailto:pedro@gmail.cl" TargetMode="External"/><Relationship Id="rId5" Type="http://schemas.openxmlformats.org/officeDocument/2006/relationships/printerSettings" Target="../printerSettings/printerSettings2.bin"/><Relationship Id="rId4" Type="http://schemas.openxmlformats.org/officeDocument/2006/relationships/hyperlink" Target="mailto:juan@gmail.cl"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723F4-23C7-4BF6-A989-DCFB49CB7A32}">
  <dimension ref="A1:Q204"/>
  <sheetViews>
    <sheetView topLeftCell="A31" workbookViewId="0">
      <selection activeCell="A44" sqref="A1:XFD1048576"/>
    </sheetView>
  </sheetViews>
  <sheetFormatPr baseColWidth="10" defaultColWidth="11.3984375" defaultRowHeight="14.25" x14ac:dyDescent="0.45"/>
  <cols>
    <col min="1" max="3" width="11.3984375" style="46" customWidth="1"/>
    <col min="4" max="4" width="12.59765625" style="46" customWidth="1"/>
    <col min="5" max="6" width="22.86328125" style="46" customWidth="1"/>
    <col min="7" max="9" width="11.3984375" style="46" customWidth="1"/>
    <col min="10" max="10" width="14.73046875" style="46" customWidth="1"/>
    <col min="11" max="26" width="11.3984375" style="46" customWidth="1"/>
    <col min="27" max="16384" width="11.3984375" style="46"/>
  </cols>
  <sheetData>
    <row r="1" spans="1:17" x14ac:dyDescent="0.45">
      <c r="D1" s="46" t="s">
        <v>0</v>
      </c>
    </row>
    <row r="2" spans="1:17" x14ac:dyDescent="0.45">
      <c r="A2" s="46" t="s">
        <v>0</v>
      </c>
      <c r="B2" s="46" t="s">
        <v>0</v>
      </c>
      <c r="C2" s="46" t="s">
        <v>0</v>
      </c>
      <c r="D2" s="46" t="s">
        <v>1</v>
      </c>
      <c r="E2" s="46" t="s">
        <v>0</v>
      </c>
      <c r="F2" s="46" t="s">
        <v>0</v>
      </c>
      <c r="G2" s="46" t="s">
        <v>0</v>
      </c>
      <c r="J2" s="46" t="str">
        <f>'2. Autoevaluacion'!C2</f>
        <v>Puntaje básico insuficiente</v>
      </c>
    </row>
    <row r="3" spans="1:17" x14ac:dyDescent="0.45">
      <c r="A3" s="46" t="s">
        <v>2</v>
      </c>
      <c r="B3" s="46" t="s">
        <v>3</v>
      </c>
      <c r="C3" s="46" t="s">
        <v>4</v>
      </c>
      <c r="D3" s="46" t="s">
        <v>5</v>
      </c>
      <c r="E3" s="46" t="s">
        <v>6</v>
      </c>
      <c r="F3" s="46" t="s">
        <v>7</v>
      </c>
      <c r="G3" s="46" t="s">
        <v>8</v>
      </c>
    </row>
    <row r="4" spans="1:17" x14ac:dyDescent="0.45">
      <c r="A4" s="46" t="s">
        <v>9</v>
      </c>
      <c r="B4" s="46" t="s">
        <v>10</v>
      </c>
      <c r="C4" s="46" t="s">
        <v>11</v>
      </c>
      <c r="D4" s="46" t="s">
        <v>12</v>
      </c>
      <c r="E4" s="46" t="s">
        <v>13</v>
      </c>
      <c r="F4" s="46" t="s">
        <v>14</v>
      </c>
      <c r="G4" s="46" t="s">
        <v>15</v>
      </c>
    </row>
    <row r="5" spans="1:17" x14ac:dyDescent="0.45">
      <c r="A5" s="46" t="s">
        <v>16</v>
      </c>
      <c r="B5" s="46" t="s">
        <v>17</v>
      </c>
      <c r="C5" s="46" t="s">
        <v>18</v>
      </c>
      <c r="D5" s="46" t="s">
        <v>19</v>
      </c>
      <c r="E5" s="46" t="s">
        <v>20</v>
      </c>
      <c r="F5" s="46" t="s">
        <v>21</v>
      </c>
    </row>
    <row r="6" spans="1:17" x14ac:dyDescent="0.45">
      <c r="A6" s="46" t="s">
        <v>22</v>
      </c>
      <c r="B6" s="46" t="s">
        <v>23</v>
      </c>
      <c r="C6" s="46" t="s">
        <v>24</v>
      </c>
      <c r="D6" s="46" t="s">
        <v>25</v>
      </c>
      <c r="E6" s="46" t="s">
        <v>26</v>
      </c>
      <c r="F6" s="46" t="s">
        <v>27</v>
      </c>
      <c r="H6" s="46" t="s">
        <v>5</v>
      </c>
      <c r="I6" s="46" t="s">
        <v>12</v>
      </c>
      <c r="J6" s="46" t="s">
        <v>19</v>
      </c>
      <c r="K6" s="46" t="s">
        <v>25</v>
      </c>
      <c r="L6" s="46" t="s">
        <v>28</v>
      </c>
      <c r="M6" s="46" t="s">
        <v>29</v>
      </c>
      <c r="N6" s="46" t="s">
        <v>30</v>
      </c>
      <c r="O6" s="46" t="s">
        <v>31</v>
      </c>
      <c r="P6" s="46" t="s">
        <v>32</v>
      </c>
      <c r="Q6" s="46" t="s">
        <v>33</v>
      </c>
    </row>
    <row r="7" spans="1:17" x14ac:dyDescent="0.45">
      <c r="D7" s="46" t="s">
        <v>28</v>
      </c>
      <c r="F7" s="46" t="s">
        <v>34</v>
      </c>
      <c r="H7" s="46" t="s">
        <v>35</v>
      </c>
    </row>
    <row r="8" spans="1:17" x14ac:dyDescent="0.45">
      <c r="D8" s="46" t="s">
        <v>29</v>
      </c>
      <c r="H8" s="46" t="s">
        <v>36</v>
      </c>
    </row>
    <row r="9" spans="1:17" x14ac:dyDescent="0.45">
      <c r="D9" s="46" t="s">
        <v>30</v>
      </c>
      <c r="H9" s="46" t="s">
        <v>37</v>
      </c>
    </row>
    <row r="10" spans="1:17" x14ac:dyDescent="0.45">
      <c r="D10" s="46" t="s">
        <v>31</v>
      </c>
      <c r="H10" s="46" t="s">
        <v>38</v>
      </c>
    </row>
    <row r="11" spans="1:17" x14ac:dyDescent="0.45">
      <c r="D11" s="46" t="s">
        <v>32</v>
      </c>
      <c r="H11" s="46" t="s">
        <v>39</v>
      </c>
    </row>
    <row r="12" spans="1:17" x14ac:dyDescent="0.45">
      <c r="D12" s="46" t="s">
        <v>33</v>
      </c>
      <c r="H12" s="46" t="s">
        <v>40</v>
      </c>
    </row>
    <row r="13" spans="1:17" x14ac:dyDescent="0.45">
      <c r="D13" s="46" t="s">
        <v>41</v>
      </c>
      <c r="H13" s="46" t="s">
        <v>42</v>
      </c>
    </row>
    <row r="14" spans="1:17" x14ac:dyDescent="0.45">
      <c r="H14" s="46" t="s">
        <v>43</v>
      </c>
    </row>
    <row r="15" spans="1:17" x14ac:dyDescent="0.45">
      <c r="B15" s="95">
        <v>38701</v>
      </c>
      <c r="H15" s="46" t="s">
        <v>44</v>
      </c>
    </row>
    <row r="16" spans="1:17" x14ac:dyDescent="0.45">
      <c r="B16" s="99" t="s">
        <v>45</v>
      </c>
      <c r="C16" s="99"/>
      <c r="H16" s="46" t="s">
        <v>46</v>
      </c>
    </row>
    <row r="17" spans="2:8" x14ac:dyDescent="0.45">
      <c r="B17" s="99" t="s">
        <v>47</v>
      </c>
      <c r="C17" s="99"/>
      <c r="H17" s="46" t="s">
        <v>48</v>
      </c>
    </row>
    <row r="18" spans="2:8" x14ac:dyDescent="0.45">
      <c r="B18" s="99" t="s">
        <v>0</v>
      </c>
      <c r="C18" s="99"/>
      <c r="H18" s="46" t="s">
        <v>49</v>
      </c>
    </row>
    <row r="19" spans="2:8" x14ac:dyDescent="0.45">
      <c r="B19" s="99" t="s">
        <v>50</v>
      </c>
      <c r="C19" s="99"/>
      <c r="H19" s="46" t="s">
        <v>51</v>
      </c>
    </row>
    <row r="20" spans="2:8" x14ac:dyDescent="0.45">
      <c r="B20" s="99" t="s">
        <v>576</v>
      </c>
      <c r="C20" s="99"/>
      <c r="H20" s="46" t="s">
        <v>52</v>
      </c>
    </row>
    <row r="21" spans="2:8" x14ac:dyDescent="0.45">
      <c r="B21" s="99" t="s">
        <v>0</v>
      </c>
      <c r="C21" s="99"/>
      <c r="H21" s="46" t="s">
        <v>53</v>
      </c>
    </row>
    <row r="22" spans="2:8" x14ac:dyDescent="0.45">
      <c r="B22" s="99" t="s">
        <v>54</v>
      </c>
      <c r="C22" s="99"/>
      <c r="H22" s="46" t="s">
        <v>55</v>
      </c>
    </row>
    <row r="23" spans="2:8" x14ac:dyDescent="0.45">
      <c r="B23" s="99" t="s">
        <v>56</v>
      </c>
      <c r="C23" s="99"/>
      <c r="H23" s="46" t="s">
        <v>57</v>
      </c>
    </row>
    <row r="24" spans="2:8" x14ac:dyDescent="0.45">
      <c r="B24" s="99" t="s">
        <v>58</v>
      </c>
      <c r="C24" s="99"/>
      <c r="H24" s="46" t="s">
        <v>59</v>
      </c>
    </row>
    <row r="25" spans="2:8" x14ac:dyDescent="0.45">
      <c r="B25" s="99" t="s">
        <v>47</v>
      </c>
      <c r="C25" s="99"/>
      <c r="H25" s="46" t="s">
        <v>60</v>
      </c>
    </row>
    <row r="26" spans="2:8" x14ac:dyDescent="0.45">
      <c r="B26" s="99" t="s">
        <v>61</v>
      </c>
      <c r="C26" s="99"/>
      <c r="H26" s="46" t="s">
        <v>62</v>
      </c>
    </row>
    <row r="27" spans="2:8" x14ac:dyDescent="0.45">
      <c r="B27" s="99" t="s">
        <v>63</v>
      </c>
      <c r="C27" s="99"/>
      <c r="H27" s="46" t="s">
        <v>64</v>
      </c>
    </row>
    <row r="28" spans="2:8" x14ac:dyDescent="0.45">
      <c r="B28" s="99" t="s">
        <v>65</v>
      </c>
      <c r="C28" s="99"/>
      <c r="H28" s="46" t="s">
        <v>66</v>
      </c>
    </row>
    <row r="29" spans="2:8" x14ac:dyDescent="0.45">
      <c r="B29" s="99" t="s">
        <v>67</v>
      </c>
      <c r="C29" s="99"/>
      <c r="H29" s="46" t="s">
        <v>68</v>
      </c>
    </row>
    <row r="30" spans="2:8" x14ac:dyDescent="0.45">
      <c r="B30" s="99" t="s">
        <v>69</v>
      </c>
      <c r="C30" s="99"/>
      <c r="H30" s="46" t="s">
        <v>70</v>
      </c>
    </row>
    <row r="31" spans="2:8" x14ac:dyDescent="0.45">
      <c r="B31" s="99" t="s">
        <v>72</v>
      </c>
      <c r="C31" s="99"/>
      <c r="H31" s="46" t="s">
        <v>71</v>
      </c>
    </row>
    <row r="32" spans="2:8" x14ac:dyDescent="0.45">
      <c r="B32" s="99" t="s">
        <v>0</v>
      </c>
      <c r="C32" s="99"/>
      <c r="H32" s="46" t="s">
        <v>73</v>
      </c>
    </row>
    <row r="33" spans="1:11" x14ac:dyDescent="0.45">
      <c r="B33" s="99" t="s">
        <v>0</v>
      </c>
      <c r="C33" s="99"/>
      <c r="H33" s="46" t="s">
        <v>74</v>
      </c>
    </row>
    <row r="34" spans="1:11" x14ac:dyDescent="0.45">
      <c r="B34" s="99" t="s">
        <v>0</v>
      </c>
      <c r="C34" s="99"/>
      <c r="H34" s="46" t="s">
        <v>75</v>
      </c>
    </row>
    <row r="35" spans="1:11" x14ac:dyDescent="0.45">
      <c r="B35" s="99" t="s">
        <v>0</v>
      </c>
      <c r="C35" s="99"/>
      <c r="H35" s="46" t="s">
        <v>76</v>
      </c>
    </row>
    <row r="36" spans="1:11" x14ac:dyDescent="0.45">
      <c r="B36" s="99" t="s">
        <v>0</v>
      </c>
      <c r="C36" s="99"/>
      <c r="H36" s="46" t="s">
        <v>77</v>
      </c>
    </row>
    <row r="37" spans="1:11" x14ac:dyDescent="0.45">
      <c r="H37" s="46" t="s">
        <v>78</v>
      </c>
    </row>
    <row r="38" spans="1:11" x14ac:dyDescent="0.45">
      <c r="H38" s="46" t="s">
        <v>79</v>
      </c>
    </row>
    <row r="39" spans="1:11" x14ac:dyDescent="0.45">
      <c r="H39" s="46" t="s">
        <v>5</v>
      </c>
    </row>
    <row r="40" spans="1:11" x14ac:dyDescent="0.45">
      <c r="H40" s="46" t="s">
        <v>80</v>
      </c>
    </row>
    <row r="41" spans="1:11" x14ac:dyDescent="0.45">
      <c r="H41" s="46" t="s">
        <v>81</v>
      </c>
    </row>
    <row r="42" spans="1:11" x14ac:dyDescent="0.45">
      <c r="H42" s="46" t="s">
        <v>82</v>
      </c>
    </row>
    <row r="43" spans="1:11" x14ac:dyDescent="0.45">
      <c r="H43" s="46" t="s">
        <v>83</v>
      </c>
    </row>
    <row r="44" spans="1:11" x14ac:dyDescent="0.45">
      <c r="H44" s="46" t="s">
        <v>84</v>
      </c>
    </row>
    <row r="47" spans="1:11" x14ac:dyDescent="0.45">
      <c r="A47" s="46" t="s">
        <v>85</v>
      </c>
      <c r="B47" s="46" t="s">
        <v>86</v>
      </c>
      <c r="C47" s="46" t="s">
        <v>87</v>
      </c>
      <c r="D47" s="46" t="s">
        <v>88</v>
      </c>
      <c r="E47" s="46" t="s">
        <v>89</v>
      </c>
      <c r="F47" s="46" t="s">
        <v>90</v>
      </c>
      <c r="G47" s="46" t="s">
        <v>91</v>
      </c>
      <c r="H47" s="46" t="s">
        <v>92</v>
      </c>
      <c r="I47" s="46" t="s">
        <v>93</v>
      </c>
      <c r="J47" s="46" t="s">
        <v>94</v>
      </c>
    </row>
    <row r="48" spans="1:11" x14ac:dyDescent="0.45">
      <c r="A48" s="46">
        <v>1</v>
      </c>
      <c r="B48" s="46" t="s">
        <v>95</v>
      </c>
      <c r="C48" s="46" t="s">
        <v>96</v>
      </c>
      <c r="D48" s="46" t="s">
        <v>97</v>
      </c>
      <c r="E48" s="46" t="s">
        <v>98</v>
      </c>
      <c r="F48" s="46" t="s">
        <v>99</v>
      </c>
      <c r="G48" s="46" t="s">
        <v>100</v>
      </c>
      <c r="H48" s="46">
        <v>5</v>
      </c>
      <c r="I48" s="46" t="s">
        <v>101</v>
      </c>
      <c r="J48" s="46" t="s">
        <v>15</v>
      </c>
      <c r="K48" s="46" t="s">
        <v>102</v>
      </c>
    </row>
    <row r="49" spans="1:11" x14ac:dyDescent="0.45">
      <c r="A49" s="46">
        <v>2</v>
      </c>
      <c r="B49" s="46" t="s">
        <v>95</v>
      </c>
      <c r="C49" s="46" t="s">
        <v>96</v>
      </c>
      <c r="D49" s="46" t="s">
        <v>97</v>
      </c>
      <c r="E49" s="46" t="s">
        <v>103</v>
      </c>
      <c r="F49" s="46" t="s">
        <v>104</v>
      </c>
      <c r="G49" s="46" t="s">
        <v>100</v>
      </c>
      <c r="H49" s="46">
        <v>5</v>
      </c>
      <c r="I49" s="46" t="s">
        <v>101</v>
      </c>
      <c r="J49" s="46" t="s">
        <v>15</v>
      </c>
      <c r="K49" s="46" t="s">
        <v>102</v>
      </c>
    </row>
    <row r="50" spans="1:11" x14ac:dyDescent="0.45">
      <c r="A50" s="46">
        <v>3</v>
      </c>
      <c r="B50" s="46" t="s">
        <v>95</v>
      </c>
      <c r="C50" s="46" t="s">
        <v>96</v>
      </c>
      <c r="D50" s="46" t="s">
        <v>97</v>
      </c>
      <c r="E50" s="46" t="s">
        <v>602</v>
      </c>
      <c r="F50" s="46" t="s">
        <v>105</v>
      </c>
      <c r="G50" s="46" t="s">
        <v>100</v>
      </c>
      <c r="H50" s="46">
        <v>5</v>
      </c>
      <c r="I50" s="46" t="s">
        <v>101</v>
      </c>
      <c r="J50" s="46" t="s">
        <v>15</v>
      </c>
      <c r="K50" s="46" t="s">
        <v>102</v>
      </c>
    </row>
    <row r="51" spans="1:11" x14ac:dyDescent="0.45">
      <c r="A51" s="46">
        <v>4</v>
      </c>
      <c r="B51" s="46" t="s">
        <v>95</v>
      </c>
      <c r="C51" s="46" t="s">
        <v>96</v>
      </c>
      <c r="D51" s="46" t="s">
        <v>106</v>
      </c>
      <c r="E51" s="46" t="s">
        <v>107</v>
      </c>
      <c r="F51" s="46" t="s">
        <v>108</v>
      </c>
      <c r="G51" s="46" t="s">
        <v>100</v>
      </c>
      <c r="H51" s="46">
        <v>5</v>
      </c>
      <c r="I51" s="46" t="s">
        <v>109</v>
      </c>
      <c r="J51" s="46" t="s">
        <v>15</v>
      </c>
      <c r="K51" s="46" t="s">
        <v>110</v>
      </c>
    </row>
    <row r="52" spans="1:11" x14ac:dyDescent="0.45">
      <c r="A52" s="46">
        <v>5</v>
      </c>
      <c r="B52" s="46" t="s">
        <v>95</v>
      </c>
      <c r="C52" s="46" t="s">
        <v>96</v>
      </c>
      <c r="D52" s="46" t="s">
        <v>106</v>
      </c>
      <c r="E52" s="46" t="s">
        <v>579</v>
      </c>
      <c r="F52" s="46" t="s">
        <v>111</v>
      </c>
      <c r="G52" s="46" t="s">
        <v>100</v>
      </c>
      <c r="H52" s="46">
        <v>5</v>
      </c>
      <c r="I52" s="46" t="s">
        <v>628</v>
      </c>
      <c r="J52" s="46" t="s">
        <v>15</v>
      </c>
      <c r="K52" s="46" t="s">
        <v>110</v>
      </c>
    </row>
    <row r="53" spans="1:11" x14ac:dyDescent="0.45">
      <c r="A53" s="46">
        <v>6</v>
      </c>
      <c r="B53" s="46" t="s">
        <v>95</v>
      </c>
      <c r="C53" s="46" t="s">
        <v>96</v>
      </c>
      <c r="D53" s="46" t="s">
        <v>106</v>
      </c>
      <c r="E53" s="46" t="s">
        <v>580</v>
      </c>
      <c r="F53" s="46" t="s">
        <v>112</v>
      </c>
      <c r="G53" s="46" t="s">
        <v>100</v>
      </c>
      <c r="H53" s="46">
        <v>5</v>
      </c>
      <c r="I53" s="46" t="s">
        <v>629</v>
      </c>
      <c r="J53" s="46" t="s">
        <v>15</v>
      </c>
      <c r="K53" s="46" t="s">
        <v>110</v>
      </c>
    </row>
    <row r="54" spans="1:11" x14ac:dyDescent="0.45">
      <c r="A54" s="46">
        <v>7</v>
      </c>
      <c r="B54" s="46" t="s">
        <v>95</v>
      </c>
      <c r="C54" s="46" t="s">
        <v>96</v>
      </c>
      <c r="D54" s="46" t="s">
        <v>113</v>
      </c>
      <c r="E54" s="46" t="s">
        <v>114</v>
      </c>
      <c r="F54" s="46" t="s">
        <v>611</v>
      </c>
      <c r="G54" s="46" t="s">
        <v>100</v>
      </c>
      <c r="H54" s="46">
        <v>5</v>
      </c>
      <c r="I54" s="46" t="s">
        <v>115</v>
      </c>
      <c r="J54" s="46" t="s">
        <v>15</v>
      </c>
      <c r="K54" s="46" t="s">
        <v>110</v>
      </c>
    </row>
    <row r="55" spans="1:11" x14ac:dyDescent="0.45">
      <c r="A55" s="46">
        <v>8</v>
      </c>
      <c r="B55" s="46" t="s">
        <v>95</v>
      </c>
      <c r="C55" s="46" t="s">
        <v>96</v>
      </c>
      <c r="D55" s="46" t="s">
        <v>106</v>
      </c>
      <c r="E55" s="46" t="s">
        <v>116</v>
      </c>
      <c r="F55" s="46" t="s">
        <v>117</v>
      </c>
      <c r="G55" s="46" t="s">
        <v>100</v>
      </c>
      <c r="H55" s="46">
        <v>5</v>
      </c>
      <c r="I55" s="46" t="s">
        <v>630</v>
      </c>
      <c r="J55" s="46" t="s">
        <v>15</v>
      </c>
      <c r="K55" s="46" t="s">
        <v>118</v>
      </c>
    </row>
    <row r="56" spans="1:11" x14ac:dyDescent="0.45">
      <c r="A56" s="46">
        <v>9</v>
      </c>
      <c r="B56" s="46" t="s">
        <v>95</v>
      </c>
      <c r="C56" s="46" t="s">
        <v>96</v>
      </c>
      <c r="D56" s="46" t="s">
        <v>119</v>
      </c>
      <c r="E56" s="46" t="s">
        <v>603</v>
      </c>
      <c r="F56" s="46" t="s">
        <v>120</v>
      </c>
      <c r="G56" s="46" t="s">
        <v>100</v>
      </c>
      <c r="H56" s="46">
        <v>5</v>
      </c>
      <c r="I56" s="46" t="s">
        <v>101</v>
      </c>
      <c r="J56" s="46" t="s">
        <v>15</v>
      </c>
      <c r="K56" s="46" t="s">
        <v>121</v>
      </c>
    </row>
    <row r="57" spans="1:11" x14ac:dyDescent="0.45">
      <c r="A57" s="46">
        <v>10</v>
      </c>
      <c r="B57" s="46" t="s">
        <v>95</v>
      </c>
      <c r="C57" s="46" t="s">
        <v>96</v>
      </c>
      <c r="D57" s="46" t="s">
        <v>106</v>
      </c>
      <c r="E57" s="46" t="s">
        <v>122</v>
      </c>
      <c r="F57" s="46" t="s">
        <v>123</v>
      </c>
      <c r="G57" s="46" t="s">
        <v>100</v>
      </c>
      <c r="H57" s="46">
        <v>5</v>
      </c>
      <c r="I57" s="46" t="s">
        <v>631</v>
      </c>
      <c r="J57" s="46" t="s">
        <v>8</v>
      </c>
      <c r="K57" s="46" t="s">
        <v>124</v>
      </c>
    </row>
    <row r="58" spans="1:11" x14ac:dyDescent="0.45">
      <c r="A58" s="46">
        <v>11</v>
      </c>
      <c r="B58" s="46" t="s">
        <v>95</v>
      </c>
      <c r="C58" s="46" t="s">
        <v>96</v>
      </c>
      <c r="D58" s="46" t="s">
        <v>106</v>
      </c>
      <c r="E58" s="46" t="s">
        <v>683</v>
      </c>
      <c r="F58" s="46" t="s">
        <v>612</v>
      </c>
      <c r="G58" s="46" t="s">
        <v>100</v>
      </c>
      <c r="H58" s="46">
        <v>5</v>
      </c>
      <c r="I58" s="46" t="s">
        <v>125</v>
      </c>
      <c r="J58" s="46" t="s">
        <v>8</v>
      </c>
      <c r="K58" s="46" t="s">
        <v>124</v>
      </c>
    </row>
    <row r="59" spans="1:11" x14ac:dyDescent="0.45">
      <c r="A59" s="46">
        <v>12</v>
      </c>
      <c r="B59" s="46" t="s">
        <v>95</v>
      </c>
      <c r="C59" s="46" t="s">
        <v>96</v>
      </c>
      <c r="D59" s="46" t="s">
        <v>106</v>
      </c>
      <c r="E59" s="46" t="s">
        <v>657</v>
      </c>
      <c r="F59" s="46" t="s">
        <v>661</v>
      </c>
      <c r="G59" s="46" t="s">
        <v>100</v>
      </c>
      <c r="H59" s="46">
        <v>5</v>
      </c>
      <c r="I59" s="46" t="s">
        <v>126</v>
      </c>
      <c r="J59" s="46" t="s">
        <v>8</v>
      </c>
      <c r="K59" s="46" t="s">
        <v>124</v>
      </c>
    </row>
    <row r="60" spans="1:11" x14ac:dyDescent="0.45">
      <c r="A60" s="46">
        <v>13</v>
      </c>
      <c r="B60" s="46" t="s">
        <v>95</v>
      </c>
      <c r="C60" s="46" t="s">
        <v>96</v>
      </c>
      <c r="D60" s="46" t="s">
        <v>127</v>
      </c>
      <c r="E60" s="46" t="s">
        <v>128</v>
      </c>
      <c r="F60" s="46" t="s">
        <v>129</v>
      </c>
      <c r="G60" s="46" t="s">
        <v>100</v>
      </c>
      <c r="H60" s="46">
        <v>5</v>
      </c>
      <c r="I60" s="46" t="s">
        <v>632</v>
      </c>
      <c r="J60" s="46" t="s">
        <v>8</v>
      </c>
      <c r="K60" s="46" t="s">
        <v>131</v>
      </c>
    </row>
    <row r="61" spans="1:11" x14ac:dyDescent="0.45">
      <c r="A61" s="46">
        <v>14</v>
      </c>
      <c r="B61" s="46" t="s">
        <v>95</v>
      </c>
      <c r="C61" s="46" t="s">
        <v>96</v>
      </c>
      <c r="D61" s="46" t="s">
        <v>132</v>
      </c>
      <c r="E61" s="46" t="s">
        <v>581</v>
      </c>
      <c r="F61" s="46" t="s">
        <v>613</v>
      </c>
      <c r="G61" s="46" t="s">
        <v>100</v>
      </c>
      <c r="H61" s="46">
        <v>5</v>
      </c>
      <c r="I61" s="46" t="s">
        <v>101</v>
      </c>
      <c r="J61" s="46" t="s">
        <v>15</v>
      </c>
      <c r="K61" s="46" t="s">
        <v>133</v>
      </c>
    </row>
    <row r="62" spans="1:11" x14ac:dyDescent="0.45">
      <c r="A62" s="46">
        <v>15</v>
      </c>
      <c r="B62" s="46" t="s">
        <v>95</v>
      </c>
      <c r="C62" s="46" t="s">
        <v>96</v>
      </c>
      <c r="D62" s="46" t="s">
        <v>134</v>
      </c>
      <c r="E62" s="46" t="s">
        <v>135</v>
      </c>
      <c r="F62" s="46" t="s">
        <v>136</v>
      </c>
      <c r="G62" s="46" t="s">
        <v>100</v>
      </c>
      <c r="H62" s="46">
        <v>5</v>
      </c>
      <c r="I62" s="46" t="s">
        <v>633</v>
      </c>
      <c r="J62" s="46" t="s">
        <v>8</v>
      </c>
      <c r="K62" s="46" t="s">
        <v>133</v>
      </c>
    </row>
    <row r="63" spans="1:11" x14ac:dyDescent="0.45">
      <c r="A63" s="46">
        <v>16</v>
      </c>
      <c r="B63" s="46" t="s">
        <v>95</v>
      </c>
      <c r="C63" s="46" t="s">
        <v>96</v>
      </c>
      <c r="D63" s="46" t="s">
        <v>137</v>
      </c>
      <c r="E63" s="46" t="s">
        <v>138</v>
      </c>
      <c r="F63" s="46" t="s">
        <v>139</v>
      </c>
      <c r="G63" s="46" t="s">
        <v>100</v>
      </c>
      <c r="H63" s="46">
        <v>5</v>
      </c>
      <c r="I63" s="46" t="s">
        <v>634</v>
      </c>
      <c r="J63" s="46" t="s">
        <v>8</v>
      </c>
      <c r="K63" s="46" t="s">
        <v>133</v>
      </c>
    </row>
    <row r="64" spans="1:11" x14ac:dyDescent="0.45">
      <c r="A64" s="46">
        <v>17</v>
      </c>
      <c r="B64" s="46" t="s">
        <v>95</v>
      </c>
      <c r="C64" s="46" t="s">
        <v>96</v>
      </c>
      <c r="D64" s="46" t="s">
        <v>140</v>
      </c>
      <c r="E64" s="46" t="s">
        <v>582</v>
      </c>
      <c r="F64" s="46" t="s">
        <v>141</v>
      </c>
      <c r="G64" s="46" t="s">
        <v>100</v>
      </c>
      <c r="H64" s="46">
        <v>5</v>
      </c>
      <c r="I64" s="46" t="s">
        <v>101</v>
      </c>
      <c r="J64" s="46" t="s">
        <v>15</v>
      </c>
      <c r="K64" s="46" t="s">
        <v>133</v>
      </c>
    </row>
    <row r="65" spans="1:11" x14ac:dyDescent="0.45">
      <c r="A65" s="46">
        <v>18</v>
      </c>
      <c r="B65" s="46" t="s">
        <v>95</v>
      </c>
      <c r="C65" s="46" t="s">
        <v>96</v>
      </c>
      <c r="D65" s="46" t="s">
        <v>140</v>
      </c>
      <c r="E65" s="46" t="s">
        <v>142</v>
      </c>
      <c r="F65" s="46" t="s">
        <v>143</v>
      </c>
      <c r="G65" s="46" t="s">
        <v>100</v>
      </c>
      <c r="H65" s="46">
        <v>5</v>
      </c>
      <c r="I65" s="46" t="s">
        <v>101</v>
      </c>
      <c r="J65" s="46" t="s">
        <v>15</v>
      </c>
      <c r="K65" s="46" t="s">
        <v>133</v>
      </c>
    </row>
    <row r="66" spans="1:11" x14ac:dyDescent="0.45">
      <c r="A66" s="46">
        <v>19</v>
      </c>
      <c r="B66" s="46" t="s">
        <v>95</v>
      </c>
      <c r="C66" s="46" t="s">
        <v>96</v>
      </c>
      <c r="D66" s="46" t="s">
        <v>144</v>
      </c>
      <c r="E66" s="46" t="s">
        <v>145</v>
      </c>
      <c r="F66" s="46" t="s">
        <v>146</v>
      </c>
      <c r="G66" s="46" t="s">
        <v>100</v>
      </c>
      <c r="H66" s="46">
        <v>5</v>
      </c>
      <c r="I66" s="46" t="s">
        <v>101</v>
      </c>
      <c r="J66" s="46" t="s">
        <v>15</v>
      </c>
      <c r="K66" s="46" t="s">
        <v>147</v>
      </c>
    </row>
    <row r="67" spans="1:11" x14ac:dyDescent="0.45">
      <c r="A67" s="46">
        <v>20</v>
      </c>
      <c r="B67" s="46" t="s">
        <v>95</v>
      </c>
      <c r="C67" s="46" t="s">
        <v>96</v>
      </c>
      <c r="D67" s="46" t="s">
        <v>148</v>
      </c>
      <c r="E67" s="46" t="s">
        <v>149</v>
      </c>
      <c r="F67" s="46" t="s">
        <v>150</v>
      </c>
      <c r="G67" s="46" t="s">
        <v>100</v>
      </c>
      <c r="H67" s="46">
        <v>5</v>
      </c>
      <c r="I67" s="46" t="s">
        <v>101</v>
      </c>
      <c r="J67" s="46" t="s">
        <v>15</v>
      </c>
      <c r="K67" s="46" t="s">
        <v>147</v>
      </c>
    </row>
    <row r="68" spans="1:11" x14ac:dyDescent="0.45">
      <c r="A68" s="46">
        <v>21</v>
      </c>
      <c r="B68" s="46" t="s">
        <v>95</v>
      </c>
      <c r="C68" s="46" t="s">
        <v>96</v>
      </c>
      <c r="D68" s="46" t="s">
        <v>106</v>
      </c>
      <c r="E68" s="46" t="s">
        <v>151</v>
      </c>
      <c r="F68" s="46" t="s">
        <v>152</v>
      </c>
      <c r="G68" s="46" t="s">
        <v>100</v>
      </c>
      <c r="H68" s="46">
        <v>5</v>
      </c>
      <c r="I68" s="46" t="s">
        <v>101</v>
      </c>
      <c r="J68" s="46" t="s">
        <v>8</v>
      </c>
      <c r="K68" s="46" t="s">
        <v>153</v>
      </c>
    </row>
    <row r="69" spans="1:11" x14ac:dyDescent="0.45">
      <c r="A69" s="46">
        <v>22</v>
      </c>
      <c r="B69" s="46" t="s">
        <v>95</v>
      </c>
      <c r="C69" s="46" t="s">
        <v>96</v>
      </c>
      <c r="D69" s="46" t="s">
        <v>154</v>
      </c>
      <c r="E69" s="46" t="s">
        <v>155</v>
      </c>
      <c r="F69" s="46" t="s">
        <v>156</v>
      </c>
      <c r="G69" s="46" t="s">
        <v>157</v>
      </c>
      <c r="H69" s="46">
        <v>2</v>
      </c>
      <c r="I69" s="46" t="s">
        <v>635</v>
      </c>
      <c r="J69" s="46" t="s">
        <v>8</v>
      </c>
      <c r="K69" s="46" t="s">
        <v>158</v>
      </c>
    </row>
    <row r="70" spans="1:11" x14ac:dyDescent="0.45">
      <c r="A70" s="46">
        <v>23</v>
      </c>
      <c r="B70" s="46" t="s">
        <v>95</v>
      </c>
      <c r="C70" s="46" t="s">
        <v>96</v>
      </c>
      <c r="D70" s="46" t="s">
        <v>159</v>
      </c>
      <c r="E70" s="46" t="s">
        <v>160</v>
      </c>
      <c r="F70" s="46" t="s">
        <v>161</v>
      </c>
      <c r="G70" s="46" t="s">
        <v>157</v>
      </c>
      <c r="H70" s="46">
        <v>2</v>
      </c>
      <c r="I70" s="46" t="s">
        <v>162</v>
      </c>
      <c r="J70" s="46" t="s">
        <v>8</v>
      </c>
      <c r="K70" s="46" t="s">
        <v>158</v>
      </c>
    </row>
    <row r="71" spans="1:11" x14ac:dyDescent="0.45">
      <c r="A71" s="46">
        <v>24</v>
      </c>
      <c r="B71" s="46" t="s">
        <v>95</v>
      </c>
      <c r="C71" s="46" t="s">
        <v>96</v>
      </c>
      <c r="D71" s="46" t="s">
        <v>106</v>
      </c>
      <c r="E71" s="46" t="s">
        <v>163</v>
      </c>
      <c r="F71" s="46" t="s">
        <v>164</v>
      </c>
      <c r="G71" s="46" t="s">
        <v>157</v>
      </c>
      <c r="H71" s="46">
        <v>2</v>
      </c>
      <c r="I71" s="46" t="s">
        <v>636</v>
      </c>
      <c r="J71" s="46" t="s">
        <v>15</v>
      </c>
      <c r="K71" s="46" t="s">
        <v>102</v>
      </c>
    </row>
    <row r="72" spans="1:11" x14ac:dyDescent="0.45">
      <c r="A72" s="46">
        <v>25</v>
      </c>
      <c r="B72" s="46" t="s">
        <v>95</v>
      </c>
      <c r="C72" s="46" t="s">
        <v>96</v>
      </c>
      <c r="D72" s="46" t="s">
        <v>165</v>
      </c>
      <c r="E72" s="46" t="s">
        <v>583</v>
      </c>
      <c r="F72" s="46" t="s">
        <v>166</v>
      </c>
      <c r="G72" s="46" t="s">
        <v>157</v>
      </c>
      <c r="H72" s="46">
        <v>2</v>
      </c>
      <c r="I72" s="46" t="s">
        <v>167</v>
      </c>
      <c r="J72" s="46" t="s">
        <v>15</v>
      </c>
      <c r="K72" s="46" t="s">
        <v>102</v>
      </c>
    </row>
    <row r="73" spans="1:11" x14ac:dyDescent="0.45">
      <c r="A73" s="46">
        <v>26</v>
      </c>
      <c r="B73" s="46" t="s">
        <v>95</v>
      </c>
      <c r="C73" s="46" t="s">
        <v>96</v>
      </c>
      <c r="D73" s="46" t="s">
        <v>148</v>
      </c>
      <c r="E73" s="46" t="s">
        <v>168</v>
      </c>
      <c r="F73" s="46" t="s">
        <v>169</v>
      </c>
      <c r="G73" s="46" t="s">
        <v>157</v>
      </c>
      <c r="H73" s="46">
        <v>2</v>
      </c>
      <c r="I73" s="46" t="s">
        <v>101</v>
      </c>
      <c r="J73" s="46" t="s">
        <v>15</v>
      </c>
      <c r="K73" s="46" t="s">
        <v>147</v>
      </c>
    </row>
    <row r="74" spans="1:11" x14ac:dyDescent="0.45">
      <c r="A74" s="46">
        <v>27</v>
      </c>
      <c r="B74" s="46" t="s">
        <v>95</v>
      </c>
      <c r="C74" s="46" t="s">
        <v>96</v>
      </c>
      <c r="D74" s="46" t="s">
        <v>106</v>
      </c>
      <c r="E74" s="46" t="s">
        <v>170</v>
      </c>
      <c r="F74" s="46" t="s">
        <v>171</v>
      </c>
      <c r="G74" s="46" t="s">
        <v>157</v>
      </c>
      <c r="H74" s="46">
        <v>2</v>
      </c>
      <c r="I74" s="46" t="s">
        <v>637</v>
      </c>
      <c r="J74" s="46" t="s">
        <v>8</v>
      </c>
      <c r="K74" s="46" t="s">
        <v>153</v>
      </c>
    </row>
    <row r="75" spans="1:11" x14ac:dyDescent="0.45">
      <c r="A75" s="46">
        <v>28</v>
      </c>
      <c r="B75" s="46" t="s">
        <v>95</v>
      </c>
      <c r="C75" s="46" t="s">
        <v>96</v>
      </c>
      <c r="D75" s="46" t="s">
        <v>106</v>
      </c>
      <c r="E75" s="46" t="s">
        <v>584</v>
      </c>
      <c r="F75" s="46" t="s">
        <v>172</v>
      </c>
      <c r="G75" s="46" t="s">
        <v>173</v>
      </c>
      <c r="H75" s="46">
        <v>3</v>
      </c>
      <c r="I75" s="46" t="s">
        <v>174</v>
      </c>
      <c r="J75" s="46" t="s">
        <v>8</v>
      </c>
      <c r="K75" s="46" t="s">
        <v>175</v>
      </c>
    </row>
    <row r="76" spans="1:11" x14ac:dyDescent="0.45">
      <c r="A76" s="46">
        <v>29</v>
      </c>
      <c r="B76" s="46" t="s">
        <v>95</v>
      </c>
      <c r="C76" s="46" t="s">
        <v>96</v>
      </c>
      <c r="D76" s="46" t="s">
        <v>106</v>
      </c>
      <c r="E76" s="46" t="s">
        <v>585</v>
      </c>
      <c r="F76" s="46" t="s">
        <v>662</v>
      </c>
      <c r="G76" s="46" t="s">
        <v>173</v>
      </c>
      <c r="H76" s="46">
        <v>3</v>
      </c>
      <c r="I76" s="46" t="s">
        <v>638</v>
      </c>
      <c r="J76" s="46" t="s">
        <v>15</v>
      </c>
      <c r="K76" s="46" t="s">
        <v>110</v>
      </c>
    </row>
    <row r="77" spans="1:11" x14ac:dyDescent="0.45">
      <c r="A77" s="46">
        <v>30</v>
      </c>
      <c r="B77" s="46" t="s">
        <v>95</v>
      </c>
      <c r="C77" s="46" t="s">
        <v>96</v>
      </c>
      <c r="D77" s="46" t="s">
        <v>106</v>
      </c>
      <c r="E77" s="46" t="s">
        <v>176</v>
      </c>
      <c r="F77" s="46" t="s">
        <v>177</v>
      </c>
      <c r="G77" s="46" t="s">
        <v>173</v>
      </c>
      <c r="H77" s="46">
        <v>3</v>
      </c>
      <c r="I77" s="46" t="s">
        <v>178</v>
      </c>
      <c r="J77" s="46" t="s">
        <v>8</v>
      </c>
      <c r="K77" s="46" t="s">
        <v>110</v>
      </c>
    </row>
    <row r="78" spans="1:11" x14ac:dyDescent="0.45">
      <c r="A78" s="46">
        <v>31</v>
      </c>
      <c r="B78" s="46" t="s">
        <v>95</v>
      </c>
      <c r="C78" s="46" t="s">
        <v>96</v>
      </c>
      <c r="D78" s="46" t="s">
        <v>106</v>
      </c>
      <c r="E78" s="46" t="s">
        <v>179</v>
      </c>
      <c r="F78" s="46" t="s">
        <v>180</v>
      </c>
      <c r="G78" s="46" t="s">
        <v>173</v>
      </c>
      <c r="H78" s="46">
        <v>3</v>
      </c>
      <c r="I78" s="46" t="s">
        <v>101</v>
      </c>
      <c r="J78" s="46" t="s">
        <v>15</v>
      </c>
      <c r="K78" s="46" t="s">
        <v>131</v>
      </c>
    </row>
    <row r="79" spans="1:11" x14ac:dyDescent="0.45">
      <c r="A79" s="46">
        <v>32</v>
      </c>
      <c r="B79" s="46" t="s">
        <v>95</v>
      </c>
      <c r="C79" s="46" t="s">
        <v>96</v>
      </c>
      <c r="D79" s="46" t="s">
        <v>134</v>
      </c>
      <c r="E79" s="46" t="s">
        <v>586</v>
      </c>
      <c r="F79" s="46" t="s">
        <v>614</v>
      </c>
      <c r="G79" s="46" t="s">
        <v>173</v>
      </c>
      <c r="H79" s="46">
        <v>3</v>
      </c>
      <c r="I79" s="46" t="s">
        <v>101</v>
      </c>
      <c r="J79" s="46" t="s">
        <v>15</v>
      </c>
      <c r="K79" s="46" t="s">
        <v>133</v>
      </c>
    </row>
    <row r="80" spans="1:11" x14ac:dyDescent="0.45">
      <c r="A80" s="46">
        <v>33</v>
      </c>
      <c r="B80" s="46" t="s">
        <v>95</v>
      </c>
      <c r="C80" s="46" t="s">
        <v>96</v>
      </c>
      <c r="D80" s="46" t="s">
        <v>134</v>
      </c>
      <c r="E80" s="46" t="s">
        <v>587</v>
      </c>
      <c r="F80" s="46" t="s">
        <v>181</v>
      </c>
      <c r="G80" s="46" t="s">
        <v>173</v>
      </c>
      <c r="H80" s="46">
        <v>3</v>
      </c>
      <c r="I80" s="46" t="s">
        <v>101</v>
      </c>
      <c r="J80" s="46" t="s">
        <v>15</v>
      </c>
      <c r="K80" s="46" t="s">
        <v>133</v>
      </c>
    </row>
    <row r="81" spans="1:11" x14ac:dyDescent="0.45">
      <c r="A81" s="46">
        <v>34</v>
      </c>
      <c r="B81" s="46" t="s">
        <v>95</v>
      </c>
      <c r="C81" s="46" t="s">
        <v>96</v>
      </c>
      <c r="D81" s="46" t="s">
        <v>182</v>
      </c>
      <c r="E81" s="46" t="s">
        <v>183</v>
      </c>
      <c r="F81" s="46" t="s">
        <v>184</v>
      </c>
      <c r="G81" s="46" t="s">
        <v>173</v>
      </c>
      <c r="H81" s="46">
        <v>3</v>
      </c>
      <c r="I81" s="46" t="s">
        <v>101</v>
      </c>
      <c r="J81" s="46" t="s">
        <v>15</v>
      </c>
      <c r="K81" s="46" t="s">
        <v>133</v>
      </c>
    </row>
    <row r="82" spans="1:11" x14ac:dyDescent="0.45">
      <c r="A82" s="46">
        <v>35</v>
      </c>
      <c r="B82" s="46" t="s">
        <v>95</v>
      </c>
      <c r="C82" s="46" t="s">
        <v>96</v>
      </c>
      <c r="D82" s="46" t="s">
        <v>134</v>
      </c>
      <c r="E82" s="46" t="s">
        <v>588</v>
      </c>
      <c r="F82" s="46" t="s">
        <v>615</v>
      </c>
      <c r="G82" s="46" t="s">
        <v>173</v>
      </c>
      <c r="H82" s="46">
        <v>3</v>
      </c>
      <c r="I82" s="46" t="s">
        <v>101</v>
      </c>
      <c r="J82" s="46" t="s">
        <v>15</v>
      </c>
      <c r="K82" s="46" t="s">
        <v>133</v>
      </c>
    </row>
    <row r="83" spans="1:11" x14ac:dyDescent="0.45">
      <c r="A83" s="46">
        <v>36</v>
      </c>
      <c r="B83" s="46" t="s">
        <v>95</v>
      </c>
      <c r="C83" s="46" t="s">
        <v>96</v>
      </c>
      <c r="D83" s="46" t="s">
        <v>185</v>
      </c>
      <c r="E83" s="46" t="s">
        <v>589</v>
      </c>
      <c r="F83" s="46" t="s">
        <v>616</v>
      </c>
      <c r="G83" s="46" t="s">
        <v>173</v>
      </c>
      <c r="H83" s="46">
        <v>3</v>
      </c>
      <c r="I83" s="46" t="s">
        <v>101</v>
      </c>
      <c r="J83" s="46" t="s">
        <v>15</v>
      </c>
      <c r="K83" s="46" t="s">
        <v>133</v>
      </c>
    </row>
    <row r="84" spans="1:11" x14ac:dyDescent="0.45">
      <c r="A84" s="46">
        <v>37</v>
      </c>
      <c r="B84" s="46" t="s">
        <v>95</v>
      </c>
      <c r="C84" s="46" t="s">
        <v>96</v>
      </c>
      <c r="D84" s="46" t="s">
        <v>186</v>
      </c>
      <c r="E84" s="46" t="s">
        <v>590</v>
      </c>
      <c r="F84" s="46" t="s">
        <v>187</v>
      </c>
      <c r="G84" s="46" t="s">
        <v>173</v>
      </c>
      <c r="H84" s="46">
        <v>3</v>
      </c>
      <c r="I84" s="46" t="s">
        <v>101</v>
      </c>
      <c r="J84" s="46" t="s">
        <v>15</v>
      </c>
      <c r="K84" s="46" t="s">
        <v>133</v>
      </c>
    </row>
    <row r="85" spans="1:11" x14ac:dyDescent="0.45">
      <c r="A85" s="46">
        <v>38</v>
      </c>
      <c r="B85" s="46" t="s">
        <v>95</v>
      </c>
      <c r="C85" s="46" t="s">
        <v>96</v>
      </c>
      <c r="D85" s="46" t="s">
        <v>188</v>
      </c>
      <c r="E85" s="46" t="s">
        <v>189</v>
      </c>
      <c r="F85" s="46" t="s">
        <v>190</v>
      </c>
      <c r="G85" s="46" t="s">
        <v>173</v>
      </c>
      <c r="H85" s="46">
        <v>3</v>
      </c>
      <c r="I85" s="46" t="s">
        <v>101</v>
      </c>
      <c r="J85" s="46" t="s">
        <v>15</v>
      </c>
      <c r="K85" s="46" t="s">
        <v>133</v>
      </c>
    </row>
    <row r="86" spans="1:11" x14ac:dyDescent="0.45">
      <c r="A86" s="46">
        <v>39</v>
      </c>
      <c r="B86" s="46" t="s">
        <v>95</v>
      </c>
      <c r="C86" s="46" t="s">
        <v>96</v>
      </c>
      <c r="D86" s="46" t="s">
        <v>148</v>
      </c>
      <c r="E86" s="46" t="s">
        <v>191</v>
      </c>
      <c r="F86" s="46" t="s">
        <v>192</v>
      </c>
      <c r="G86" s="46" t="s">
        <v>173</v>
      </c>
      <c r="H86" s="46">
        <v>3</v>
      </c>
      <c r="I86" s="46" t="s">
        <v>101</v>
      </c>
      <c r="J86" s="46" t="s">
        <v>15</v>
      </c>
      <c r="K86" s="46" t="s">
        <v>147</v>
      </c>
    </row>
    <row r="87" spans="1:11" x14ac:dyDescent="0.45">
      <c r="A87" s="46">
        <v>40</v>
      </c>
      <c r="B87" s="46" t="s">
        <v>95</v>
      </c>
      <c r="C87" s="46" t="s">
        <v>96</v>
      </c>
      <c r="D87" s="46" t="s">
        <v>148</v>
      </c>
      <c r="E87" s="46" t="s">
        <v>193</v>
      </c>
      <c r="F87" s="46" t="s">
        <v>194</v>
      </c>
      <c r="G87" s="46" t="s">
        <v>173</v>
      </c>
      <c r="H87" s="46">
        <v>3</v>
      </c>
      <c r="I87" s="46" t="s">
        <v>101</v>
      </c>
      <c r="J87" s="46" t="s">
        <v>15</v>
      </c>
      <c r="K87" s="46" t="s">
        <v>147</v>
      </c>
    </row>
    <row r="88" spans="1:11" x14ac:dyDescent="0.45">
      <c r="A88" s="46">
        <v>41</v>
      </c>
      <c r="B88" s="46" t="s">
        <v>95</v>
      </c>
      <c r="C88" s="46" t="s">
        <v>96</v>
      </c>
      <c r="D88" s="46" t="s">
        <v>148</v>
      </c>
      <c r="E88" s="46" t="s">
        <v>195</v>
      </c>
      <c r="F88" s="46" t="s">
        <v>196</v>
      </c>
      <c r="G88" s="46" t="s">
        <v>173</v>
      </c>
      <c r="H88" s="46">
        <v>3</v>
      </c>
      <c r="I88" s="46" t="s">
        <v>101</v>
      </c>
      <c r="J88" s="46" t="s">
        <v>15</v>
      </c>
      <c r="K88" s="46" t="s">
        <v>147</v>
      </c>
    </row>
    <row r="89" spans="1:11" x14ac:dyDescent="0.45">
      <c r="A89" s="46">
        <v>42</v>
      </c>
      <c r="B89" s="46" t="s">
        <v>95</v>
      </c>
      <c r="C89" s="46" t="s">
        <v>96</v>
      </c>
      <c r="D89" s="46" t="s">
        <v>197</v>
      </c>
      <c r="E89" s="46" t="s">
        <v>658</v>
      </c>
      <c r="F89" s="46" t="s">
        <v>617</v>
      </c>
      <c r="G89" s="46" t="s">
        <v>173</v>
      </c>
      <c r="H89" s="46">
        <v>3</v>
      </c>
      <c r="I89" s="46" t="s">
        <v>639</v>
      </c>
      <c r="J89" s="46" t="s">
        <v>15</v>
      </c>
      <c r="K89" s="46" t="s">
        <v>153</v>
      </c>
    </row>
    <row r="90" spans="1:11" x14ac:dyDescent="0.45">
      <c r="A90" s="46">
        <v>43</v>
      </c>
      <c r="B90" s="46" t="s">
        <v>95</v>
      </c>
      <c r="C90" s="46" t="s">
        <v>96</v>
      </c>
      <c r="D90" s="46" t="s">
        <v>154</v>
      </c>
      <c r="E90" s="46" t="s">
        <v>198</v>
      </c>
      <c r="F90" s="46" t="s">
        <v>199</v>
      </c>
      <c r="G90" s="46" t="s">
        <v>173</v>
      </c>
      <c r="H90" s="46">
        <v>3</v>
      </c>
      <c r="I90" s="46" t="s">
        <v>130</v>
      </c>
      <c r="J90" s="46" t="s">
        <v>8</v>
      </c>
      <c r="K90" s="46" t="s">
        <v>153</v>
      </c>
    </row>
    <row r="91" spans="1:11" x14ac:dyDescent="0.45">
      <c r="A91" s="46">
        <v>44</v>
      </c>
      <c r="B91" s="46" t="s">
        <v>95</v>
      </c>
      <c r="C91" s="46" t="s">
        <v>96</v>
      </c>
      <c r="D91" s="46" t="s">
        <v>106</v>
      </c>
      <c r="E91" s="46" t="s">
        <v>200</v>
      </c>
      <c r="F91" s="46" t="s">
        <v>201</v>
      </c>
      <c r="G91" s="46" t="s">
        <v>173</v>
      </c>
      <c r="H91" s="46">
        <v>3</v>
      </c>
      <c r="I91" s="46" t="s">
        <v>202</v>
      </c>
      <c r="J91" s="46" t="s">
        <v>8</v>
      </c>
      <c r="K91" s="46" t="s">
        <v>153</v>
      </c>
    </row>
    <row r="92" spans="1:11" x14ac:dyDescent="0.45">
      <c r="A92" s="46">
        <v>45</v>
      </c>
      <c r="B92" s="46" t="s">
        <v>95</v>
      </c>
      <c r="C92" s="46" t="s">
        <v>96</v>
      </c>
      <c r="D92" s="46" t="s">
        <v>182</v>
      </c>
      <c r="E92" s="46" t="s">
        <v>203</v>
      </c>
      <c r="F92" s="46" t="s">
        <v>618</v>
      </c>
      <c r="G92" s="46" t="s">
        <v>204</v>
      </c>
      <c r="H92" s="46">
        <v>4</v>
      </c>
      <c r="I92" s="46" t="s">
        <v>101</v>
      </c>
      <c r="J92" s="46" t="s">
        <v>15</v>
      </c>
      <c r="K92" s="46" t="s">
        <v>133</v>
      </c>
    </row>
    <row r="93" spans="1:11" x14ac:dyDescent="0.45">
      <c r="A93" s="46">
        <v>46</v>
      </c>
      <c r="B93" s="46" t="s">
        <v>95</v>
      </c>
      <c r="C93" s="46" t="s">
        <v>96</v>
      </c>
      <c r="D93" s="46" t="s">
        <v>134</v>
      </c>
      <c r="E93" s="46" t="s">
        <v>591</v>
      </c>
      <c r="F93" s="46" t="s">
        <v>205</v>
      </c>
      <c r="G93" s="46" t="s">
        <v>204</v>
      </c>
      <c r="H93" s="46">
        <v>4</v>
      </c>
      <c r="I93" s="46" t="s">
        <v>101</v>
      </c>
      <c r="J93" s="46" t="s">
        <v>15</v>
      </c>
      <c r="K93" s="46" t="s">
        <v>133</v>
      </c>
    </row>
    <row r="94" spans="1:11" x14ac:dyDescent="0.45">
      <c r="A94" s="46">
        <v>47</v>
      </c>
      <c r="B94" s="46" t="s">
        <v>95</v>
      </c>
      <c r="C94" s="46" t="s">
        <v>206</v>
      </c>
      <c r="D94" s="46" t="s">
        <v>106</v>
      </c>
      <c r="E94" s="46" t="s">
        <v>207</v>
      </c>
      <c r="F94" s="46" t="s">
        <v>208</v>
      </c>
      <c r="G94" s="46" t="s">
        <v>100</v>
      </c>
      <c r="H94" s="46">
        <v>5</v>
      </c>
      <c r="I94" s="46" t="s">
        <v>209</v>
      </c>
      <c r="J94" s="46" t="s">
        <v>15</v>
      </c>
      <c r="K94" s="46" t="s">
        <v>210</v>
      </c>
    </row>
    <row r="95" spans="1:11" x14ac:dyDescent="0.45">
      <c r="A95" s="46">
        <v>48</v>
      </c>
      <c r="B95" s="46" t="s">
        <v>95</v>
      </c>
      <c r="C95" s="46" t="s">
        <v>206</v>
      </c>
      <c r="D95" s="46" t="s">
        <v>211</v>
      </c>
      <c r="E95" s="46" t="s">
        <v>212</v>
      </c>
      <c r="F95" s="46" t="s">
        <v>213</v>
      </c>
      <c r="G95" s="46" t="s">
        <v>157</v>
      </c>
      <c r="H95" s="46">
        <v>2</v>
      </c>
      <c r="I95" s="46" t="s">
        <v>101</v>
      </c>
      <c r="J95" s="46" t="s">
        <v>15</v>
      </c>
      <c r="K95" s="46" t="s">
        <v>214</v>
      </c>
    </row>
    <row r="96" spans="1:11" x14ac:dyDescent="0.45">
      <c r="A96" s="46">
        <v>49</v>
      </c>
      <c r="B96" s="46" t="s">
        <v>95</v>
      </c>
      <c r="C96" s="46" t="s">
        <v>206</v>
      </c>
      <c r="D96" s="46" t="s">
        <v>106</v>
      </c>
      <c r="E96" s="46" t="s">
        <v>215</v>
      </c>
      <c r="F96" s="46" t="s">
        <v>216</v>
      </c>
      <c r="G96" s="46" t="s">
        <v>173</v>
      </c>
      <c r="H96" s="46">
        <v>3</v>
      </c>
      <c r="I96" s="46" t="s">
        <v>640</v>
      </c>
      <c r="J96" s="46" t="s">
        <v>15</v>
      </c>
      <c r="K96" s="46" t="s">
        <v>217</v>
      </c>
    </row>
    <row r="97" spans="1:11" x14ac:dyDescent="0.45">
      <c r="A97" s="46">
        <v>50</v>
      </c>
      <c r="B97" s="46" t="s">
        <v>95</v>
      </c>
      <c r="C97" s="46" t="s">
        <v>206</v>
      </c>
      <c r="D97" s="46" t="s">
        <v>106</v>
      </c>
      <c r="E97" s="46" t="s">
        <v>218</v>
      </c>
      <c r="F97" s="46" t="s">
        <v>219</v>
      </c>
      <c r="G97" s="46" t="s">
        <v>173</v>
      </c>
      <c r="H97" s="46">
        <v>3</v>
      </c>
      <c r="I97" s="46" t="s">
        <v>220</v>
      </c>
      <c r="J97" s="46" t="s">
        <v>15</v>
      </c>
      <c r="K97" s="46" t="s">
        <v>210</v>
      </c>
    </row>
    <row r="98" spans="1:11" x14ac:dyDescent="0.45">
      <c r="A98" s="46">
        <v>51</v>
      </c>
      <c r="B98" s="46" t="s">
        <v>95</v>
      </c>
      <c r="C98" s="46" t="s">
        <v>206</v>
      </c>
      <c r="D98" s="46" t="s">
        <v>106</v>
      </c>
      <c r="E98" s="46" t="s">
        <v>659</v>
      </c>
      <c r="F98" s="46" t="s">
        <v>221</v>
      </c>
      <c r="G98" s="46" t="s">
        <v>173</v>
      </c>
      <c r="H98" s="46">
        <v>3</v>
      </c>
      <c r="I98" s="46" t="s">
        <v>222</v>
      </c>
      <c r="J98" s="46" t="s">
        <v>15</v>
      </c>
      <c r="K98" s="46" t="s">
        <v>214</v>
      </c>
    </row>
    <row r="99" spans="1:11" x14ac:dyDescent="0.45">
      <c r="A99" s="46">
        <v>52</v>
      </c>
      <c r="B99" s="46" t="s">
        <v>95</v>
      </c>
      <c r="C99" s="46" t="s">
        <v>206</v>
      </c>
      <c r="D99" s="46" t="s">
        <v>106</v>
      </c>
      <c r="E99" s="46" t="s">
        <v>223</v>
      </c>
      <c r="F99" s="46" t="s">
        <v>224</v>
      </c>
      <c r="G99" s="46" t="s">
        <v>204</v>
      </c>
      <c r="H99" s="46">
        <v>4</v>
      </c>
      <c r="I99" s="46" t="s">
        <v>225</v>
      </c>
      <c r="J99" s="46" t="s">
        <v>15</v>
      </c>
      <c r="K99" s="46" t="s">
        <v>226</v>
      </c>
    </row>
    <row r="100" spans="1:11" x14ac:dyDescent="0.45">
      <c r="A100" s="46">
        <v>53</v>
      </c>
      <c r="B100" s="46" t="s">
        <v>95</v>
      </c>
      <c r="C100" s="46" t="s">
        <v>206</v>
      </c>
      <c r="D100" s="46" t="s">
        <v>106</v>
      </c>
      <c r="E100" s="46" t="s">
        <v>227</v>
      </c>
      <c r="F100" s="46" t="s">
        <v>228</v>
      </c>
      <c r="G100" s="46" t="s">
        <v>204</v>
      </c>
      <c r="H100" s="46">
        <v>4</v>
      </c>
      <c r="I100" s="46" t="s">
        <v>229</v>
      </c>
      <c r="J100" s="46" t="s">
        <v>15</v>
      </c>
      <c r="K100" s="46" t="s">
        <v>210</v>
      </c>
    </row>
    <row r="101" spans="1:11" x14ac:dyDescent="0.45">
      <c r="A101" s="46">
        <v>54</v>
      </c>
      <c r="B101" s="46" t="s">
        <v>95</v>
      </c>
      <c r="C101" s="46" t="s">
        <v>206</v>
      </c>
      <c r="D101" s="46" t="s">
        <v>230</v>
      </c>
      <c r="E101" s="46" t="s">
        <v>604</v>
      </c>
      <c r="F101" s="46" t="s">
        <v>231</v>
      </c>
      <c r="G101" s="46" t="s">
        <v>204</v>
      </c>
      <c r="H101" s="46">
        <v>4</v>
      </c>
      <c r="I101" s="46" t="s">
        <v>641</v>
      </c>
      <c r="J101" s="46" t="s">
        <v>15</v>
      </c>
      <c r="K101" s="46" t="s">
        <v>232</v>
      </c>
    </row>
    <row r="102" spans="1:11" x14ac:dyDescent="0.45">
      <c r="A102" s="46">
        <v>55</v>
      </c>
      <c r="B102" s="46" t="s">
        <v>95</v>
      </c>
      <c r="C102" s="46" t="s">
        <v>206</v>
      </c>
      <c r="D102" s="46" t="s">
        <v>211</v>
      </c>
      <c r="E102" s="46" t="s">
        <v>605</v>
      </c>
      <c r="F102" s="46" t="s">
        <v>233</v>
      </c>
      <c r="G102" s="46" t="s">
        <v>204</v>
      </c>
      <c r="H102" s="46">
        <v>4</v>
      </c>
      <c r="I102" s="46" t="s">
        <v>101</v>
      </c>
      <c r="J102" s="46" t="s">
        <v>15</v>
      </c>
      <c r="K102" s="46" t="s">
        <v>232</v>
      </c>
    </row>
    <row r="103" spans="1:11" x14ac:dyDescent="0.45">
      <c r="A103" s="46">
        <v>56</v>
      </c>
      <c r="B103" s="46" t="s">
        <v>95</v>
      </c>
      <c r="C103" s="46" t="s">
        <v>234</v>
      </c>
      <c r="D103" s="46" t="s">
        <v>234</v>
      </c>
      <c r="E103" s="46" t="s">
        <v>235</v>
      </c>
      <c r="F103" s="46" t="s">
        <v>236</v>
      </c>
      <c r="G103" s="46" t="s">
        <v>100</v>
      </c>
      <c r="H103" s="46">
        <v>5</v>
      </c>
      <c r="I103" s="46" t="s">
        <v>101</v>
      </c>
      <c r="J103" s="46" t="s">
        <v>15</v>
      </c>
      <c r="K103" s="46" t="s">
        <v>237</v>
      </c>
    </row>
    <row r="104" spans="1:11" x14ac:dyDescent="0.45">
      <c r="A104" s="46">
        <v>57</v>
      </c>
      <c r="B104" s="46" t="s">
        <v>95</v>
      </c>
      <c r="C104" s="46" t="s">
        <v>234</v>
      </c>
      <c r="D104" s="46" t="s">
        <v>106</v>
      </c>
      <c r="E104" s="46" t="s">
        <v>238</v>
      </c>
      <c r="F104" s="46" t="s">
        <v>239</v>
      </c>
      <c r="G104" s="46" t="s">
        <v>157</v>
      </c>
      <c r="H104" s="46">
        <v>2</v>
      </c>
      <c r="I104" s="46" t="s">
        <v>240</v>
      </c>
      <c r="J104" s="46" t="s">
        <v>15</v>
      </c>
      <c r="K104" s="46" t="s">
        <v>237</v>
      </c>
    </row>
    <row r="105" spans="1:11" x14ac:dyDescent="0.45">
      <c r="A105" s="46">
        <v>58</v>
      </c>
      <c r="B105" s="46" t="s">
        <v>95</v>
      </c>
      <c r="C105" s="46" t="s">
        <v>234</v>
      </c>
      <c r="D105" s="46" t="s">
        <v>106</v>
      </c>
      <c r="E105" s="46" t="s">
        <v>241</v>
      </c>
      <c r="F105" s="46" t="s">
        <v>242</v>
      </c>
      <c r="G105" s="46" t="s">
        <v>157</v>
      </c>
      <c r="H105" s="46">
        <v>2</v>
      </c>
      <c r="I105" s="46" t="s">
        <v>642</v>
      </c>
      <c r="J105" s="46" t="s">
        <v>15</v>
      </c>
      <c r="K105" s="46" t="s">
        <v>243</v>
      </c>
    </row>
    <row r="106" spans="1:11" x14ac:dyDescent="0.45">
      <c r="A106" s="46">
        <v>59</v>
      </c>
      <c r="B106" s="46" t="s">
        <v>95</v>
      </c>
      <c r="C106" s="46" t="s">
        <v>234</v>
      </c>
      <c r="D106" s="46" t="s">
        <v>244</v>
      </c>
      <c r="E106" s="46" t="s">
        <v>245</v>
      </c>
      <c r="F106" s="46" t="s">
        <v>246</v>
      </c>
      <c r="G106" s="46" t="s">
        <v>157</v>
      </c>
      <c r="H106" s="46">
        <v>2</v>
      </c>
      <c r="I106" s="46" t="s">
        <v>101</v>
      </c>
      <c r="J106" s="46" t="s">
        <v>15</v>
      </c>
      <c r="K106" s="46" t="s">
        <v>247</v>
      </c>
    </row>
    <row r="107" spans="1:11" x14ac:dyDescent="0.45">
      <c r="A107" s="46">
        <v>60</v>
      </c>
      <c r="B107" s="46" t="s">
        <v>95</v>
      </c>
      <c r="C107" s="46" t="s">
        <v>234</v>
      </c>
      <c r="D107" s="46" t="s">
        <v>234</v>
      </c>
      <c r="E107" s="46" t="s">
        <v>248</v>
      </c>
      <c r="F107" s="46" t="s">
        <v>249</v>
      </c>
      <c r="G107" s="46" t="s">
        <v>173</v>
      </c>
      <c r="H107" s="46">
        <v>3</v>
      </c>
      <c r="I107" s="46" t="s">
        <v>101</v>
      </c>
      <c r="J107" s="46" t="s">
        <v>15</v>
      </c>
      <c r="K107" s="46" t="s">
        <v>237</v>
      </c>
    </row>
    <row r="108" spans="1:11" x14ac:dyDescent="0.45">
      <c r="A108" s="46">
        <v>61</v>
      </c>
      <c r="B108" s="46" t="s">
        <v>95</v>
      </c>
      <c r="C108" s="46" t="s">
        <v>234</v>
      </c>
      <c r="D108" s="46" t="s">
        <v>234</v>
      </c>
      <c r="E108" s="46" t="s">
        <v>606</v>
      </c>
      <c r="F108" s="46" t="s">
        <v>250</v>
      </c>
      <c r="G108" s="46" t="s">
        <v>173</v>
      </c>
      <c r="H108" s="46">
        <v>3</v>
      </c>
      <c r="I108" s="46" t="s">
        <v>101</v>
      </c>
      <c r="J108" s="46" t="s">
        <v>15</v>
      </c>
      <c r="K108" s="46" t="s">
        <v>237</v>
      </c>
    </row>
    <row r="109" spans="1:11" x14ac:dyDescent="0.45">
      <c r="A109" s="46">
        <v>62</v>
      </c>
      <c r="B109" s="46" t="s">
        <v>95</v>
      </c>
      <c r="C109" s="46" t="s">
        <v>234</v>
      </c>
      <c r="D109" s="46" t="s">
        <v>234</v>
      </c>
      <c r="E109" s="46" t="s">
        <v>251</v>
      </c>
      <c r="F109" s="46" t="s">
        <v>252</v>
      </c>
      <c r="G109" s="46" t="s">
        <v>173</v>
      </c>
      <c r="H109" s="46">
        <v>3</v>
      </c>
      <c r="I109" s="46" t="s">
        <v>101</v>
      </c>
      <c r="J109" s="46" t="s">
        <v>15</v>
      </c>
      <c r="K109" s="46" t="s">
        <v>247</v>
      </c>
    </row>
    <row r="110" spans="1:11" x14ac:dyDescent="0.45">
      <c r="A110" s="46">
        <v>63</v>
      </c>
      <c r="B110" s="46" t="s">
        <v>95</v>
      </c>
      <c r="C110" s="46" t="s">
        <v>234</v>
      </c>
      <c r="D110" s="46" t="s">
        <v>234</v>
      </c>
      <c r="E110" s="46" t="s">
        <v>253</v>
      </c>
      <c r="F110" s="46" t="s">
        <v>254</v>
      </c>
      <c r="G110" s="46" t="s">
        <v>204</v>
      </c>
      <c r="H110" s="46">
        <v>4</v>
      </c>
      <c r="I110" s="46" t="s">
        <v>101</v>
      </c>
      <c r="J110" s="46" t="s">
        <v>15</v>
      </c>
      <c r="K110" s="46" t="s">
        <v>237</v>
      </c>
    </row>
    <row r="111" spans="1:11" x14ac:dyDescent="0.45">
      <c r="A111" s="46">
        <v>64</v>
      </c>
      <c r="B111" s="46" t="s">
        <v>95</v>
      </c>
      <c r="C111" s="46" t="s">
        <v>255</v>
      </c>
      <c r="D111" s="46" t="s">
        <v>256</v>
      </c>
      <c r="E111" s="46" t="s">
        <v>257</v>
      </c>
      <c r="F111" s="46" t="s">
        <v>258</v>
      </c>
      <c r="G111" s="46" t="s">
        <v>100</v>
      </c>
      <c r="H111" s="46">
        <v>5</v>
      </c>
      <c r="I111" s="46" t="s">
        <v>101</v>
      </c>
      <c r="J111" s="46" t="s">
        <v>15</v>
      </c>
      <c r="K111" s="46" t="s">
        <v>259</v>
      </c>
    </row>
    <row r="112" spans="1:11" x14ac:dyDescent="0.45">
      <c r="A112" s="46">
        <v>65</v>
      </c>
      <c r="B112" s="46" t="s">
        <v>95</v>
      </c>
      <c r="C112" s="46" t="s">
        <v>255</v>
      </c>
      <c r="D112" s="46" t="s">
        <v>106</v>
      </c>
      <c r="E112" s="46" t="s">
        <v>260</v>
      </c>
      <c r="F112" s="46" t="s">
        <v>239</v>
      </c>
      <c r="G112" s="46" t="s">
        <v>173</v>
      </c>
      <c r="H112" s="46">
        <v>3</v>
      </c>
      <c r="I112" s="46" t="s">
        <v>643</v>
      </c>
      <c r="J112" s="46" t="s">
        <v>15</v>
      </c>
      <c r="K112" s="46" t="s">
        <v>259</v>
      </c>
    </row>
    <row r="113" spans="1:11" x14ac:dyDescent="0.45">
      <c r="A113" s="46">
        <v>66</v>
      </c>
      <c r="B113" s="46" t="s">
        <v>95</v>
      </c>
      <c r="C113" s="46" t="s">
        <v>255</v>
      </c>
      <c r="D113" s="46" t="s">
        <v>106</v>
      </c>
      <c r="E113" s="46" t="s">
        <v>262</v>
      </c>
      <c r="F113" s="46" t="s">
        <v>263</v>
      </c>
      <c r="G113" s="46" t="s">
        <v>173</v>
      </c>
      <c r="H113" s="46">
        <v>3</v>
      </c>
      <c r="I113" s="46" t="s">
        <v>264</v>
      </c>
      <c r="J113" s="46" t="s">
        <v>15</v>
      </c>
      <c r="K113" s="46" t="s">
        <v>259</v>
      </c>
    </row>
    <row r="114" spans="1:11" x14ac:dyDescent="0.45">
      <c r="A114" s="46">
        <v>67</v>
      </c>
      <c r="B114" s="46" t="s">
        <v>95</v>
      </c>
      <c r="C114" s="46" t="s">
        <v>255</v>
      </c>
      <c r="D114" s="46" t="s">
        <v>256</v>
      </c>
      <c r="E114" s="46" t="s">
        <v>265</v>
      </c>
      <c r="F114" s="46" t="s">
        <v>266</v>
      </c>
      <c r="G114" s="46" t="s">
        <v>204</v>
      </c>
      <c r="H114" s="46">
        <v>4</v>
      </c>
      <c r="I114" s="46" t="s">
        <v>101</v>
      </c>
      <c r="J114" s="46" t="s">
        <v>15</v>
      </c>
      <c r="K114" s="46" t="s">
        <v>259</v>
      </c>
    </row>
    <row r="115" spans="1:11" x14ac:dyDescent="0.45">
      <c r="A115" s="46">
        <v>68</v>
      </c>
      <c r="B115" s="46" t="s">
        <v>95</v>
      </c>
      <c r="C115" s="46" t="s">
        <v>255</v>
      </c>
      <c r="D115" s="46" t="s">
        <v>106</v>
      </c>
      <c r="E115" s="46" t="s">
        <v>267</v>
      </c>
      <c r="F115" s="46" t="s">
        <v>268</v>
      </c>
      <c r="G115" s="46" t="s">
        <v>204</v>
      </c>
      <c r="H115" s="46">
        <v>4</v>
      </c>
      <c r="I115" s="46" t="s">
        <v>269</v>
      </c>
      <c r="J115" s="46" t="s">
        <v>15</v>
      </c>
      <c r="K115" s="46" t="s">
        <v>259</v>
      </c>
    </row>
    <row r="116" spans="1:11" x14ac:dyDescent="0.45">
      <c r="A116" s="46">
        <v>69</v>
      </c>
      <c r="B116" s="46" t="s">
        <v>95</v>
      </c>
      <c r="C116" s="46" t="s">
        <v>255</v>
      </c>
      <c r="D116" s="46" t="s">
        <v>256</v>
      </c>
      <c r="E116" s="46" t="s">
        <v>607</v>
      </c>
      <c r="F116" s="46" t="s">
        <v>270</v>
      </c>
      <c r="G116" s="46" t="s">
        <v>204</v>
      </c>
      <c r="H116" s="46">
        <v>4</v>
      </c>
      <c r="I116" s="46" t="s">
        <v>101</v>
      </c>
      <c r="J116" s="46" t="s">
        <v>15</v>
      </c>
      <c r="K116" s="46" t="s">
        <v>259</v>
      </c>
    </row>
    <row r="117" spans="1:11" x14ac:dyDescent="0.45">
      <c r="A117" s="46">
        <v>70</v>
      </c>
      <c r="B117" s="46" t="s">
        <v>95</v>
      </c>
      <c r="C117" s="46" t="s">
        <v>271</v>
      </c>
      <c r="D117" s="46" t="s">
        <v>106</v>
      </c>
      <c r="E117" s="46" t="s">
        <v>272</v>
      </c>
      <c r="F117" s="46" t="s">
        <v>273</v>
      </c>
      <c r="G117" s="46" t="s">
        <v>100</v>
      </c>
      <c r="H117" s="46">
        <v>5</v>
      </c>
      <c r="I117" s="46" t="s">
        <v>274</v>
      </c>
      <c r="J117" s="46" t="s">
        <v>15</v>
      </c>
      <c r="K117" s="46" t="s">
        <v>275</v>
      </c>
    </row>
    <row r="118" spans="1:11" x14ac:dyDescent="0.45">
      <c r="A118" s="46">
        <v>71</v>
      </c>
      <c r="B118" s="46" t="s">
        <v>95</v>
      </c>
      <c r="C118" s="46" t="s">
        <v>271</v>
      </c>
      <c r="D118" s="46" t="s">
        <v>276</v>
      </c>
      <c r="E118" s="46" t="s">
        <v>592</v>
      </c>
      <c r="F118" s="46" t="s">
        <v>619</v>
      </c>
      <c r="G118" s="46" t="s">
        <v>100</v>
      </c>
      <c r="H118" s="46">
        <v>5</v>
      </c>
      <c r="I118" s="46" t="s">
        <v>101</v>
      </c>
      <c r="J118" s="46" t="s">
        <v>15</v>
      </c>
      <c r="K118" s="46" t="s">
        <v>277</v>
      </c>
    </row>
    <row r="119" spans="1:11" x14ac:dyDescent="0.45">
      <c r="A119" s="46">
        <v>72</v>
      </c>
      <c r="B119" s="46" t="s">
        <v>95</v>
      </c>
      <c r="C119" s="46" t="s">
        <v>271</v>
      </c>
      <c r="D119" s="46" t="s">
        <v>106</v>
      </c>
      <c r="E119" s="46" t="s">
        <v>278</v>
      </c>
      <c r="F119" s="46" t="s">
        <v>239</v>
      </c>
      <c r="G119" s="46" t="s">
        <v>157</v>
      </c>
      <c r="H119" s="46">
        <v>2</v>
      </c>
      <c r="I119" s="46" t="s">
        <v>279</v>
      </c>
      <c r="J119" s="46" t="s">
        <v>15</v>
      </c>
      <c r="K119" s="46" t="s">
        <v>280</v>
      </c>
    </row>
    <row r="120" spans="1:11" x14ac:dyDescent="0.45">
      <c r="A120" s="46">
        <v>73</v>
      </c>
      <c r="B120" s="46" t="s">
        <v>95</v>
      </c>
      <c r="C120" s="46" t="s">
        <v>271</v>
      </c>
      <c r="D120" s="46" t="s">
        <v>281</v>
      </c>
      <c r="E120" s="46" t="s">
        <v>282</v>
      </c>
      <c r="F120" s="46" t="s">
        <v>283</v>
      </c>
      <c r="G120" s="46" t="s">
        <v>157</v>
      </c>
      <c r="H120" s="46">
        <v>2</v>
      </c>
      <c r="I120" s="46" t="s">
        <v>101</v>
      </c>
      <c r="J120" s="46" t="s">
        <v>15</v>
      </c>
      <c r="K120" s="46" t="s">
        <v>284</v>
      </c>
    </row>
    <row r="121" spans="1:11" x14ac:dyDescent="0.45">
      <c r="A121" s="46">
        <v>74</v>
      </c>
      <c r="B121" s="46" t="s">
        <v>95</v>
      </c>
      <c r="C121" s="46" t="s">
        <v>271</v>
      </c>
      <c r="D121" s="46" t="s">
        <v>106</v>
      </c>
      <c r="E121" s="46" t="s">
        <v>285</v>
      </c>
      <c r="F121" s="46" t="s">
        <v>286</v>
      </c>
      <c r="G121" s="46" t="s">
        <v>173</v>
      </c>
      <c r="H121" s="46">
        <v>3</v>
      </c>
      <c r="I121" s="46" t="s">
        <v>287</v>
      </c>
      <c r="J121" s="46" t="s">
        <v>15</v>
      </c>
      <c r="K121" s="46" t="s">
        <v>280</v>
      </c>
    </row>
    <row r="122" spans="1:11" x14ac:dyDescent="0.45">
      <c r="A122" s="46">
        <v>75</v>
      </c>
      <c r="B122" s="46" t="s">
        <v>95</v>
      </c>
      <c r="C122" s="46" t="s">
        <v>271</v>
      </c>
      <c r="D122" s="46" t="s">
        <v>106</v>
      </c>
      <c r="E122" s="46" t="s">
        <v>288</v>
      </c>
      <c r="F122" s="46" t="s">
        <v>239</v>
      </c>
      <c r="G122" s="46" t="s">
        <v>173</v>
      </c>
      <c r="H122" s="46">
        <v>3</v>
      </c>
      <c r="I122" s="46" t="s">
        <v>289</v>
      </c>
      <c r="J122" s="46" t="s">
        <v>15</v>
      </c>
      <c r="K122" s="46" t="s">
        <v>275</v>
      </c>
    </row>
    <row r="123" spans="1:11" x14ac:dyDescent="0.45">
      <c r="A123" s="46">
        <v>76</v>
      </c>
      <c r="B123" s="46" t="s">
        <v>95</v>
      </c>
      <c r="C123" s="46" t="s">
        <v>271</v>
      </c>
      <c r="D123" s="46" t="s">
        <v>106</v>
      </c>
      <c r="E123" s="46" t="s">
        <v>290</v>
      </c>
      <c r="F123" s="46" t="s">
        <v>291</v>
      </c>
      <c r="G123" s="46" t="s">
        <v>173</v>
      </c>
      <c r="H123" s="46">
        <v>3</v>
      </c>
      <c r="I123" s="46" t="s">
        <v>644</v>
      </c>
      <c r="J123" s="46" t="s">
        <v>15</v>
      </c>
      <c r="K123" s="46" t="s">
        <v>275</v>
      </c>
    </row>
    <row r="124" spans="1:11" x14ac:dyDescent="0.45">
      <c r="A124" s="46">
        <v>77</v>
      </c>
      <c r="B124" s="46" t="s">
        <v>95</v>
      </c>
      <c r="C124" s="46" t="s">
        <v>271</v>
      </c>
      <c r="D124" s="46" t="s">
        <v>106</v>
      </c>
      <c r="E124" s="46" t="s">
        <v>292</v>
      </c>
      <c r="F124" s="46" t="s">
        <v>293</v>
      </c>
      <c r="G124" s="46" t="s">
        <v>173</v>
      </c>
      <c r="H124" s="46">
        <v>3</v>
      </c>
      <c r="I124" s="46" t="s">
        <v>645</v>
      </c>
      <c r="J124" s="46" t="s">
        <v>15</v>
      </c>
      <c r="K124" s="46" t="s">
        <v>277</v>
      </c>
    </row>
    <row r="125" spans="1:11" x14ac:dyDescent="0.45">
      <c r="A125" s="46">
        <v>78</v>
      </c>
      <c r="B125" s="46" t="s">
        <v>95</v>
      </c>
      <c r="C125" s="46" t="s">
        <v>271</v>
      </c>
      <c r="D125" s="46" t="s">
        <v>294</v>
      </c>
      <c r="E125" s="46" t="s">
        <v>295</v>
      </c>
      <c r="F125" s="46" t="s">
        <v>296</v>
      </c>
      <c r="G125" s="46" t="s">
        <v>173</v>
      </c>
      <c r="H125" s="46">
        <v>3</v>
      </c>
      <c r="I125" s="46" t="s">
        <v>101</v>
      </c>
      <c r="J125" s="46" t="s">
        <v>15</v>
      </c>
      <c r="K125" s="46" t="s">
        <v>277</v>
      </c>
    </row>
    <row r="126" spans="1:11" x14ac:dyDescent="0.45">
      <c r="A126" s="46">
        <v>79</v>
      </c>
      <c r="B126" s="46" t="s">
        <v>95</v>
      </c>
      <c r="C126" s="46" t="s">
        <v>271</v>
      </c>
      <c r="D126" s="46" t="s">
        <v>297</v>
      </c>
      <c r="E126" s="46" t="s">
        <v>593</v>
      </c>
      <c r="F126" s="46" t="s">
        <v>298</v>
      </c>
      <c r="G126" s="46" t="s">
        <v>173</v>
      </c>
      <c r="H126" s="46">
        <v>3</v>
      </c>
      <c r="I126" s="46" t="s">
        <v>101</v>
      </c>
      <c r="J126" s="46" t="s">
        <v>15</v>
      </c>
      <c r="K126" s="46" t="s">
        <v>277</v>
      </c>
    </row>
    <row r="127" spans="1:11" x14ac:dyDescent="0.45">
      <c r="A127" s="46">
        <v>80</v>
      </c>
      <c r="B127" s="46" t="s">
        <v>95</v>
      </c>
      <c r="C127" s="46" t="s">
        <v>271</v>
      </c>
      <c r="D127" s="46" t="s">
        <v>281</v>
      </c>
      <c r="E127" s="46" t="s">
        <v>299</v>
      </c>
      <c r="F127" s="46" t="s">
        <v>300</v>
      </c>
      <c r="G127" s="46" t="s">
        <v>173</v>
      </c>
      <c r="H127" s="46">
        <v>3</v>
      </c>
      <c r="I127" s="46" t="s">
        <v>101</v>
      </c>
      <c r="J127" s="46" t="s">
        <v>15</v>
      </c>
      <c r="K127" s="46" t="s">
        <v>284</v>
      </c>
    </row>
    <row r="128" spans="1:11" x14ac:dyDescent="0.45">
      <c r="A128" s="46">
        <v>81</v>
      </c>
      <c r="B128" s="46" t="s">
        <v>95</v>
      </c>
      <c r="C128" s="46" t="s">
        <v>271</v>
      </c>
      <c r="D128" s="46" t="s">
        <v>294</v>
      </c>
      <c r="E128" s="46" t="s">
        <v>301</v>
      </c>
      <c r="F128" s="46" t="s">
        <v>302</v>
      </c>
      <c r="G128" s="46" t="s">
        <v>173</v>
      </c>
      <c r="H128" s="46">
        <v>3</v>
      </c>
      <c r="I128" s="46" t="s">
        <v>101</v>
      </c>
      <c r="J128" s="46" t="s">
        <v>15</v>
      </c>
      <c r="K128" s="46" t="s">
        <v>284</v>
      </c>
    </row>
    <row r="129" spans="1:11" x14ac:dyDescent="0.45">
      <c r="A129" s="46">
        <v>82</v>
      </c>
      <c r="B129" s="46" t="s">
        <v>95</v>
      </c>
      <c r="C129" s="46" t="s">
        <v>271</v>
      </c>
      <c r="D129" s="46" t="s">
        <v>303</v>
      </c>
      <c r="E129" s="46" t="s">
        <v>594</v>
      </c>
      <c r="F129" s="46" t="s">
        <v>304</v>
      </c>
      <c r="G129" s="46" t="s">
        <v>173</v>
      </c>
      <c r="H129" s="46">
        <v>3</v>
      </c>
      <c r="I129" s="46" t="s">
        <v>101</v>
      </c>
      <c r="J129" s="46" t="s">
        <v>15</v>
      </c>
      <c r="K129" s="46" t="s">
        <v>284</v>
      </c>
    </row>
    <row r="130" spans="1:11" x14ac:dyDescent="0.45">
      <c r="A130" s="46">
        <v>83</v>
      </c>
      <c r="B130" s="46" t="s">
        <v>95</v>
      </c>
      <c r="C130" s="46" t="s">
        <v>271</v>
      </c>
      <c r="D130" s="46" t="s">
        <v>140</v>
      </c>
      <c r="E130" s="46" t="s">
        <v>305</v>
      </c>
      <c r="F130" s="46" t="s">
        <v>306</v>
      </c>
      <c r="G130" s="46" t="s">
        <v>173</v>
      </c>
      <c r="H130" s="46">
        <v>3</v>
      </c>
      <c r="I130" s="46" t="s">
        <v>101</v>
      </c>
      <c r="J130" s="46" t="s">
        <v>15</v>
      </c>
      <c r="K130" s="46" t="s">
        <v>307</v>
      </c>
    </row>
    <row r="131" spans="1:11" x14ac:dyDescent="0.45">
      <c r="A131" s="46">
        <v>84</v>
      </c>
      <c r="B131" s="46" t="s">
        <v>95</v>
      </c>
      <c r="C131" s="46" t="s">
        <v>271</v>
      </c>
      <c r="D131" s="46" t="s">
        <v>106</v>
      </c>
      <c r="E131" s="46" t="s">
        <v>308</v>
      </c>
      <c r="F131" s="46" t="s">
        <v>309</v>
      </c>
      <c r="G131" s="46" t="s">
        <v>204</v>
      </c>
      <c r="H131" s="46">
        <v>4</v>
      </c>
      <c r="I131" s="46" t="s">
        <v>310</v>
      </c>
      <c r="J131" s="46" t="s">
        <v>15</v>
      </c>
      <c r="K131" s="46" t="s">
        <v>280</v>
      </c>
    </row>
    <row r="132" spans="1:11" x14ac:dyDescent="0.45">
      <c r="A132" s="46">
        <v>85</v>
      </c>
      <c r="B132" s="46" t="s">
        <v>95</v>
      </c>
      <c r="C132" s="46" t="s">
        <v>271</v>
      </c>
      <c r="D132" s="46" t="s">
        <v>106</v>
      </c>
      <c r="E132" s="46" t="s">
        <v>311</v>
      </c>
      <c r="F132" s="46" t="s">
        <v>312</v>
      </c>
      <c r="G132" s="46" t="s">
        <v>204</v>
      </c>
      <c r="H132" s="46">
        <v>4</v>
      </c>
      <c r="I132" s="46" t="s">
        <v>313</v>
      </c>
      <c r="J132" s="46" t="s">
        <v>15</v>
      </c>
      <c r="K132" s="46" t="s">
        <v>280</v>
      </c>
    </row>
    <row r="133" spans="1:11" x14ac:dyDescent="0.45">
      <c r="A133" s="46">
        <v>86</v>
      </c>
      <c r="B133" s="46" t="s">
        <v>95</v>
      </c>
      <c r="C133" s="46" t="s">
        <v>271</v>
      </c>
      <c r="D133" s="46" t="s">
        <v>106</v>
      </c>
      <c r="E133" s="46" t="s">
        <v>314</v>
      </c>
      <c r="F133" s="46" t="s">
        <v>315</v>
      </c>
      <c r="G133" s="46" t="s">
        <v>204</v>
      </c>
      <c r="H133" s="46">
        <v>4</v>
      </c>
      <c r="I133" s="46" t="s">
        <v>316</v>
      </c>
      <c r="J133" s="46" t="s">
        <v>15</v>
      </c>
      <c r="K133" s="46" t="s">
        <v>280</v>
      </c>
    </row>
    <row r="134" spans="1:11" x14ac:dyDescent="0.45">
      <c r="A134" s="46">
        <v>87</v>
      </c>
      <c r="B134" s="46" t="s">
        <v>95</v>
      </c>
      <c r="C134" s="46" t="s">
        <v>271</v>
      </c>
      <c r="D134" s="46" t="s">
        <v>294</v>
      </c>
      <c r="E134" s="46" t="s">
        <v>317</v>
      </c>
      <c r="F134" s="46" t="s">
        <v>318</v>
      </c>
      <c r="G134" s="46" t="s">
        <v>204</v>
      </c>
      <c r="H134" s="46">
        <v>4</v>
      </c>
      <c r="I134" s="46" t="s">
        <v>101</v>
      </c>
      <c r="J134" s="46" t="s">
        <v>15</v>
      </c>
      <c r="K134" s="46" t="s">
        <v>275</v>
      </c>
    </row>
    <row r="135" spans="1:11" x14ac:dyDescent="0.45">
      <c r="A135" s="46">
        <v>88</v>
      </c>
      <c r="B135" s="46" t="s">
        <v>95</v>
      </c>
      <c r="C135" s="46" t="s">
        <v>271</v>
      </c>
      <c r="D135" s="46" t="s">
        <v>294</v>
      </c>
      <c r="E135" s="46" t="s">
        <v>319</v>
      </c>
      <c r="F135" s="46" t="s">
        <v>320</v>
      </c>
      <c r="G135" s="46" t="s">
        <v>204</v>
      </c>
      <c r="H135" s="46">
        <v>4</v>
      </c>
      <c r="I135" s="46" t="s">
        <v>101</v>
      </c>
      <c r="J135" s="46" t="s">
        <v>15</v>
      </c>
      <c r="K135" s="46" t="s">
        <v>277</v>
      </c>
    </row>
    <row r="136" spans="1:11" x14ac:dyDescent="0.45">
      <c r="A136" s="46">
        <v>89</v>
      </c>
      <c r="B136" s="46" t="s">
        <v>95</v>
      </c>
      <c r="C136" s="46" t="s">
        <v>271</v>
      </c>
      <c r="D136" s="46" t="s">
        <v>134</v>
      </c>
      <c r="E136" s="46" t="s">
        <v>321</v>
      </c>
      <c r="F136" s="46" t="s">
        <v>322</v>
      </c>
      <c r="G136" s="46" t="s">
        <v>204</v>
      </c>
      <c r="H136" s="46">
        <v>4</v>
      </c>
      <c r="I136" s="46" t="s">
        <v>101</v>
      </c>
      <c r="J136" s="46" t="s">
        <v>15</v>
      </c>
      <c r="K136" s="46" t="s">
        <v>284</v>
      </c>
    </row>
    <row r="137" spans="1:11" x14ac:dyDescent="0.45">
      <c r="A137" s="46">
        <v>90</v>
      </c>
      <c r="B137" s="46" t="s">
        <v>95</v>
      </c>
      <c r="C137" s="46" t="s">
        <v>271</v>
      </c>
      <c r="D137" s="46" t="s">
        <v>132</v>
      </c>
      <c r="E137" s="46" t="s">
        <v>323</v>
      </c>
      <c r="F137" s="46" t="s">
        <v>324</v>
      </c>
      <c r="G137" s="46" t="s">
        <v>204</v>
      </c>
      <c r="H137" s="46">
        <v>4</v>
      </c>
      <c r="I137" s="46" t="s">
        <v>101</v>
      </c>
      <c r="J137" s="46" t="s">
        <v>15</v>
      </c>
      <c r="K137" s="46" t="s">
        <v>307</v>
      </c>
    </row>
    <row r="138" spans="1:11" x14ac:dyDescent="0.45">
      <c r="A138" s="46">
        <v>91</v>
      </c>
      <c r="B138" s="46" t="s">
        <v>95</v>
      </c>
      <c r="C138" s="46" t="s">
        <v>325</v>
      </c>
      <c r="D138" s="46" t="s">
        <v>132</v>
      </c>
      <c r="E138" s="46" t="s">
        <v>326</v>
      </c>
      <c r="F138" s="46" t="s">
        <v>327</v>
      </c>
      <c r="G138" s="46" t="s">
        <v>100</v>
      </c>
      <c r="H138" s="46">
        <v>5</v>
      </c>
      <c r="I138" s="46" t="s">
        <v>101</v>
      </c>
      <c r="J138" s="46" t="s">
        <v>15</v>
      </c>
      <c r="K138" s="46" t="s">
        <v>328</v>
      </c>
    </row>
    <row r="139" spans="1:11" x14ac:dyDescent="0.45">
      <c r="A139" s="46">
        <v>92</v>
      </c>
      <c r="B139" s="46" t="s">
        <v>95</v>
      </c>
      <c r="C139" s="46" t="s">
        <v>325</v>
      </c>
      <c r="D139" s="46" t="s">
        <v>106</v>
      </c>
      <c r="E139" s="46" t="s">
        <v>595</v>
      </c>
      <c r="F139" s="46" t="s">
        <v>239</v>
      </c>
      <c r="G139" s="46" t="s">
        <v>100</v>
      </c>
      <c r="H139" s="46">
        <v>5</v>
      </c>
      <c r="I139" s="46" t="s">
        <v>646</v>
      </c>
      <c r="J139" s="46" t="s">
        <v>15</v>
      </c>
      <c r="K139" s="46" t="s">
        <v>328</v>
      </c>
    </row>
    <row r="140" spans="1:11" x14ac:dyDescent="0.45">
      <c r="A140" s="46">
        <v>93</v>
      </c>
      <c r="B140" s="46" t="s">
        <v>95</v>
      </c>
      <c r="C140" s="46" t="s">
        <v>325</v>
      </c>
      <c r="D140" s="46" t="s">
        <v>132</v>
      </c>
      <c r="E140" s="46" t="s">
        <v>329</v>
      </c>
      <c r="F140" s="46" t="s">
        <v>330</v>
      </c>
      <c r="G140" s="46" t="s">
        <v>157</v>
      </c>
      <c r="H140" s="46">
        <v>2</v>
      </c>
      <c r="I140" s="46" t="s">
        <v>101</v>
      </c>
      <c r="J140" s="46" t="s">
        <v>15</v>
      </c>
      <c r="K140" s="46" t="s">
        <v>328</v>
      </c>
    </row>
    <row r="141" spans="1:11" x14ac:dyDescent="0.45">
      <c r="A141" s="46">
        <v>94</v>
      </c>
      <c r="B141" s="46" t="s">
        <v>95</v>
      </c>
      <c r="C141" s="46" t="s">
        <v>325</v>
      </c>
      <c r="D141" s="46" t="s">
        <v>106</v>
      </c>
      <c r="E141" s="46" t="s">
        <v>331</v>
      </c>
      <c r="F141" s="46" t="s">
        <v>332</v>
      </c>
      <c r="G141" s="46" t="s">
        <v>173</v>
      </c>
      <c r="H141" s="46">
        <v>3</v>
      </c>
      <c r="I141" s="46" t="s">
        <v>647</v>
      </c>
      <c r="J141" s="46" t="s">
        <v>15</v>
      </c>
      <c r="K141" s="46" t="s">
        <v>333</v>
      </c>
    </row>
    <row r="142" spans="1:11" x14ac:dyDescent="0.45">
      <c r="A142" s="46">
        <v>95</v>
      </c>
      <c r="B142" s="46" t="s">
        <v>95</v>
      </c>
      <c r="C142" s="46" t="s">
        <v>325</v>
      </c>
      <c r="D142" s="46" t="s">
        <v>106</v>
      </c>
      <c r="E142" s="46" t="s">
        <v>596</v>
      </c>
      <c r="F142" s="46" t="s">
        <v>334</v>
      </c>
      <c r="G142" s="46" t="s">
        <v>173</v>
      </c>
      <c r="H142" s="46">
        <v>3</v>
      </c>
      <c r="I142" s="46" t="s">
        <v>335</v>
      </c>
      <c r="J142" s="46" t="s">
        <v>15</v>
      </c>
      <c r="K142" s="46" t="s">
        <v>328</v>
      </c>
    </row>
    <row r="143" spans="1:11" x14ac:dyDescent="0.45">
      <c r="A143" s="46">
        <v>96</v>
      </c>
      <c r="B143" s="46" t="s">
        <v>95</v>
      </c>
      <c r="C143" s="46" t="s">
        <v>325</v>
      </c>
      <c r="D143" s="46" t="s">
        <v>106</v>
      </c>
      <c r="E143" s="46" t="s">
        <v>336</v>
      </c>
      <c r="F143" s="46" t="s">
        <v>337</v>
      </c>
      <c r="G143" s="46" t="s">
        <v>204</v>
      </c>
      <c r="H143" s="46">
        <v>4</v>
      </c>
      <c r="I143" s="46" t="s">
        <v>648</v>
      </c>
      <c r="J143" s="46" t="s">
        <v>15</v>
      </c>
      <c r="K143" s="46" t="s">
        <v>338</v>
      </c>
    </row>
    <row r="144" spans="1:11" x14ac:dyDescent="0.45">
      <c r="A144" s="46">
        <v>97</v>
      </c>
      <c r="B144" s="46" t="s">
        <v>95</v>
      </c>
      <c r="C144" s="46" t="s">
        <v>325</v>
      </c>
      <c r="D144" s="46" t="s">
        <v>106</v>
      </c>
      <c r="E144" s="46" t="s">
        <v>597</v>
      </c>
      <c r="F144" s="46" t="s">
        <v>620</v>
      </c>
      <c r="G144" s="46" t="s">
        <v>204</v>
      </c>
      <c r="H144" s="46">
        <v>4</v>
      </c>
      <c r="I144" s="46" t="s">
        <v>649</v>
      </c>
      <c r="J144" s="46" t="s">
        <v>15</v>
      </c>
      <c r="K144" s="46" t="s">
        <v>338</v>
      </c>
    </row>
    <row r="145" spans="1:11" x14ac:dyDescent="0.45">
      <c r="A145" s="46">
        <v>98</v>
      </c>
      <c r="B145" s="46" t="s">
        <v>95</v>
      </c>
      <c r="C145" s="46" t="s">
        <v>339</v>
      </c>
      <c r="D145" s="46" t="s">
        <v>340</v>
      </c>
      <c r="E145" s="46" t="s">
        <v>598</v>
      </c>
      <c r="F145" s="46" t="s">
        <v>341</v>
      </c>
      <c r="G145" s="46" t="s">
        <v>100</v>
      </c>
      <c r="H145" s="46">
        <v>5</v>
      </c>
      <c r="I145" s="46" t="s">
        <v>101</v>
      </c>
      <c r="J145" s="46" t="s">
        <v>15</v>
      </c>
      <c r="K145" s="46" t="s">
        <v>328</v>
      </c>
    </row>
    <row r="146" spans="1:11" x14ac:dyDescent="0.45">
      <c r="A146" s="46">
        <v>99</v>
      </c>
      <c r="B146" s="46" t="s">
        <v>95</v>
      </c>
      <c r="C146" s="46" t="s">
        <v>339</v>
      </c>
      <c r="D146" s="46" t="s">
        <v>340</v>
      </c>
      <c r="E146" s="46" t="s">
        <v>342</v>
      </c>
      <c r="F146" s="46" t="s">
        <v>343</v>
      </c>
      <c r="G146" s="46" t="s">
        <v>173</v>
      </c>
      <c r="H146" s="46">
        <v>3</v>
      </c>
      <c r="I146" s="46" t="s">
        <v>101</v>
      </c>
      <c r="J146" s="46" t="s">
        <v>15</v>
      </c>
      <c r="K146" s="46" t="s">
        <v>328</v>
      </c>
    </row>
    <row r="147" spans="1:11" x14ac:dyDescent="0.45">
      <c r="A147" s="46">
        <v>100</v>
      </c>
      <c r="B147" s="46" t="s">
        <v>95</v>
      </c>
      <c r="C147" s="46" t="s">
        <v>339</v>
      </c>
      <c r="D147" s="46" t="s">
        <v>340</v>
      </c>
      <c r="E147" s="46" t="s">
        <v>344</v>
      </c>
      <c r="F147" s="46" t="s">
        <v>345</v>
      </c>
      <c r="G147" s="46" t="s">
        <v>173</v>
      </c>
      <c r="H147" s="46">
        <v>3</v>
      </c>
      <c r="I147" s="46" t="s">
        <v>101</v>
      </c>
      <c r="J147" s="46" t="s">
        <v>15</v>
      </c>
      <c r="K147" s="46" t="s">
        <v>328</v>
      </c>
    </row>
    <row r="148" spans="1:11" x14ac:dyDescent="0.45">
      <c r="A148" s="46">
        <v>101</v>
      </c>
      <c r="B148" s="46" t="s">
        <v>95</v>
      </c>
      <c r="C148" s="46" t="s">
        <v>339</v>
      </c>
      <c r="D148" s="46" t="s">
        <v>106</v>
      </c>
      <c r="E148" s="46" t="s">
        <v>599</v>
      </c>
      <c r="F148" s="46" t="s">
        <v>621</v>
      </c>
      <c r="G148" s="46" t="s">
        <v>204</v>
      </c>
      <c r="H148" s="46">
        <v>4</v>
      </c>
      <c r="I148" s="46" t="s">
        <v>220</v>
      </c>
      <c r="J148" s="46" t="s">
        <v>15</v>
      </c>
      <c r="K148" s="46" t="s">
        <v>210</v>
      </c>
    </row>
    <row r="149" spans="1:11" x14ac:dyDescent="0.45">
      <c r="A149" s="46">
        <v>102</v>
      </c>
      <c r="B149" s="46" t="s">
        <v>95</v>
      </c>
      <c r="C149" s="46" t="s">
        <v>339</v>
      </c>
      <c r="D149" s="46" t="s">
        <v>106</v>
      </c>
      <c r="E149" s="46" t="s">
        <v>346</v>
      </c>
      <c r="F149" s="46" t="s">
        <v>347</v>
      </c>
      <c r="G149" s="46" t="s">
        <v>204</v>
      </c>
      <c r="H149" s="46">
        <v>4</v>
      </c>
      <c r="I149" s="46" t="s">
        <v>348</v>
      </c>
      <c r="J149" s="46" t="s">
        <v>15</v>
      </c>
      <c r="K149" s="46" t="s">
        <v>210</v>
      </c>
    </row>
    <row r="150" spans="1:11" x14ac:dyDescent="0.45">
      <c r="A150" s="46">
        <v>103</v>
      </c>
      <c r="B150" s="46" t="s">
        <v>95</v>
      </c>
      <c r="C150" s="46" t="s">
        <v>339</v>
      </c>
      <c r="D150" s="46" t="s">
        <v>106</v>
      </c>
      <c r="E150" s="46" t="s">
        <v>349</v>
      </c>
      <c r="F150" s="46" t="s">
        <v>622</v>
      </c>
      <c r="G150" s="46" t="s">
        <v>204</v>
      </c>
      <c r="H150" s="46">
        <v>4</v>
      </c>
      <c r="I150" s="46" t="s">
        <v>350</v>
      </c>
      <c r="J150" s="46" t="s">
        <v>15</v>
      </c>
      <c r="K150" s="46" t="s">
        <v>214</v>
      </c>
    </row>
    <row r="151" spans="1:11" x14ac:dyDescent="0.45">
      <c r="A151" s="46">
        <v>104</v>
      </c>
      <c r="B151" s="46" t="s">
        <v>95</v>
      </c>
      <c r="C151" s="46" t="s">
        <v>339</v>
      </c>
      <c r="D151" s="46" t="s">
        <v>351</v>
      </c>
      <c r="E151" s="46" t="s">
        <v>600</v>
      </c>
      <c r="F151" s="46" t="s">
        <v>352</v>
      </c>
      <c r="G151" s="46" t="s">
        <v>204</v>
      </c>
      <c r="H151" s="46">
        <v>4</v>
      </c>
      <c r="I151" s="46" t="s">
        <v>353</v>
      </c>
      <c r="J151" s="46" t="s">
        <v>15</v>
      </c>
      <c r="K151" s="46" t="s">
        <v>354</v>
      </c>
    </row>
    <row r="152" spans="1:11" x14ac:dyDescent="0.45">
      <c r="A152" s="46">
        <v>105</v>
      </c>
      <c r="B152" s="46" t="s">
        <v>95</v>
      </c>
      <c r="C152" s="46" t="s">
        <v>339</v>
      </c>
      <c r="D152" s="46" t="s">
        <v>106</v>
      </c>
      <c r="E152" s="46" t="s">
        <v>355</v>
      </c>
      <c r="F152" s="46" t="s">
        <v>356</v>
      </c>
      <c r="G152" s="46" t="s">
        <v>204</v>
      </c>
      <c r="H152" s="46">
        <v>4</v>
      </c>
      <c r="I152" s="46" t="s">
        <v>357</v>
      </c>
      <c r="J152" s="46" t="s">
        <v>15</v>
      </c>
      <c r="K152" s="46" t="s">
        <v>354</v>
      </c>
    </row>
    <row r="153" spans="1:11" x14ac:dyDescent="0.45">
      <c r="A153" s="46">
        <v>106</v>
      </c>
      <c r="B153" s="46" t="s">
        <v>95</v>
      </c>
      <c r="C153" s="46" t="s">
        <v>339</v>
      </c>
      <c r="D153" s="46" t="s">
        <v>106</v>
      </c>
      <c r="E153" s="46" t="s">
        <v>601</v>
      </c>
      <c r="F153" s="46" t="s">
        <v>623</v>
      </c>
      <c r="G153" s="46" t="s">
        <v>204</v>
      </c>
      <c r="H153" s="46">
        <v>4</v>
      </c>
      <c r="I153" s="46" t="s">
        <v>650</v>
      </c>
      <c r="J153" s="46" t="s">
        <v>15</v>
      </c>
      <c r="K153" s="46" t="s">
        <v>358</v>
      </c>
    </row>
    <row r="154" spans="1:11" x14ac:dyDescent="0.45">
      <c r="A154" s="46">
        <v>107</v>
      </c>
      <c r="B154" s="46" t="s">
        <v>95</v>
      </c>
      <c r="C154" s="46" t="s">
        <v>339</v>
      </c>
      <c r="D154" s="46" t="s">
        <v>234</v>
      </c>
      <c r="E154" s="46" t="s">
        <v>359</v>
      </c>
      <c r="F154" s="46" t="s">
        <v>360</v>
      </c>
      <c r="G154" s="46" t="s">
        <v>204</v>
      </c>
      <c r="H154" s="46">
        <v>4</v>
      </c>
      <c r="I154" s="46" t="s">
        <v>101</v>
      </c>
      <c r="J154" s="46" t="s">
        <v>15</v>
      </c>
      <c r="K154" s="46" t="s">
        <v>361</v>
      </c>
    </row>
    <row r="155" spans="1:11" x14ac:dyDescent="0.45">
      <c r="A155" s="46">
        <v>108</v>
      </c>
      <c r="B155" s="46" t="s">
        <v>95</v>
      </c>
      <c r="C155" s="46" t="s">
        <v>339</v>
      </c>
      <c r="D155" s="46" t="s">
        <v>106</v>
      </c>
      <c r="E155" s="46" t="s">
        <v>682</v>
      </c>
      <c r="F155" s="46" t="s">
        <v>624</v>
      </c>
      <c r="G155" s="46" t="s">
        <v>204</v>
      </c>
      <c r="H155" s="46">
        <v>4</v>
      </c>
      <c r="I155" s="46" t="s">
        <v>362</v>
      </c>
      <c r="J155" s="46" t="s">
        <v>15</v>
      </c>
      <c r="K155" s="46" t="s">
        <v>363</v>
      </c>
    </row>
    <row r="156" spans="1:11" x14ac:dyDescent="0.45">
      <c r="A156" s="46">
        <v>109</v>
      </c>
      <c r="B156" s="46" t="s">
        <v>95</v>
      </c>
      <c r="C156" s="46" t="s">
        <v>364</v>
      </c>
      <c r="D156" s="46" t="s">
        <v>106</v>
      </c>
      <c r="E156" s="46" t="s">
        <v>365</v>
      </c>
      <c r="F156" s="46" t="s">
        <v>366</v>
      </c>
      <c r="G156" s="46" t="s">
        <v>100</v>
      </c>
      <c r="H156" s="46">
        <v>5</v>
      </c>
      <c r="I156" s="46" t="s">
        <v>367</v>
      </c>
      <c r="J156" s="46" t="s">
        <v>15</v>
      </c>
      <c r="K156" s="46" t="s">
        <v>368</v>
      </c>
    </row>
    <row r="157" spans="1:11" x14ac:dyDescent="0.45">
      <c r="A157" s="46">
        <v>110</v>
      </c>
      <c r="B157" s="46" t="s">
        <v>95</v>
      </c>
      <c r="C157" s="46" t="s">
        <v>364</v>
      </c>
      <c r="D157" s="46" t="s">
        <v>106</v>
      </c>
      <c r="E157" s="46" t="s">
        <v>369</v>
      </c>
      <c r="F157" s="46" t="s">
        <v>370</v>
      </c>
      <c r="G157" s="46" t="s">
        <v>157</v>
      </c>
      <c r="H157" s="46">
        <v>2</v>
      </c>
      <c r="I157" s="46" t="s">
        <v>371</v>
      </c>
      <c r="J157" s="46" t="s">
        <v>15</v>
      </c>
      <c r="K157" s="46" t="s">
        <v>372</v>
      </c>
    </row>
    <row r="158" spans="1:11" x14ac:dyDescent="0.45">
      <c r="A158" s="46">
        <v>111</v>
      </c>
      <c r="B158" s="46" t="s">
        <v>95</v>
      </c>
      <c r="C158" s="46" t="s">
        <v>364</v>
      </c>
      <c r="D158" s="46" t="s">
        <v>106</v>
      </c>
      <c r="E158" s="46" t="s">
        <v>373</v>
      </c>
      <c r="F158" s="46" t="s">
        <v>374</v>
      </c>
      <c r="G158" s="46" t="s">
        <v>173</v>
      </c>
      <c r="H158" s="46">
        <v>3</v>
      </c>
      <c r="I158" s="46" t="s">
        <v>651</v>
      </c>
      <c r="J158" s="46" t="s">
        <v>15</v>
      </c>
      <c r="K158" s="46" t="s">
        <v>368</v>
      </c>
    </row>
    <row r="159" spans="1:11" x14ac:dyDescent="0.45">
      <c r="A159" s="46">
        <v>112</v>
      </c>
      <c r="B159" s="46" t="s">
        <v>95</v>
      </c>
      <c r="C159" s="46" t="s">
        <v>364</v>
      </c>
      <c r="D159" s="46" t="s">
        <v>375</v>
      </c>
      <c r="E159" s="46" t="s">
        <v>608</v>
      </c>
      <c r="F159" s="46" t="s">
        <v>376</v>
      </c>
      <c r="G159" s="46" t="s">
        <v>173</v>
      </c>
      <c r="H159" s="46">
        <v>3</v>
      </c>
      <c r="I159" s="46" t="s">
        <v>101</v>
      </c>
      <c r="J159" s="46" t="s">
        <v>15</v>
      </c>
      <c r="K159" s="46" t="s">
        <v>368</v>
      </c>
    </row>
    <row r="160" spans="1:11" x14ac:dyDescent="0.45">
      <c r="A160" s="46">
        <v>113</v>
      </c>
      <c r="B160" s="46" t="s">
        <v>95</v>
      </c>
      <c r="C160" s="46" t="s">
        <v>364</v>
      </c>
      <c r="D160" s="46" t="s">
        <v>375</v>
      </c>
      <c r="E160" s="46" t="s">
        <v>609</v>
      </c>
      <c r="F160" s="46" t="s">
        <v>377</v>
      </c>
      <c r="G160" s="46" t="s">
        <v>173</v>
      </c>
      <c r="H160" s="46">
        <v>3</v>
      </c>
      <c r="I160" s="46" t="s">
        <v>101</v>
      </c>
      <c r="J160" s="46" t="s">
        <v>15</v>
      </c>
      <c r="K160" s="46" t="s">
        <v>378</v>
      </c>
    </row>
    <row r="161" spans="1:11" x14ac:dyDescent="0.45">
      <c r="A161" s="46">
        <v>114</v>
      </c>
      <c r="B161" s="46" t="s">
        <v>95</v>
      </c>
      <c r="C161" s="46" t="s">
        <v>364</v>
      </c>
      <c r="D161" s="46" t="s">
        <v>281</v>
      </c>
      <c r="E161" s="46" t="s">
        <v>379</v>
      </c>
      <c r="F161" s="46" t="s">
        <v>380</v>
      </c>
      <c r="G161" s="46" t="s">
        <v>173</v>
      </c>
      <c r="H161" s="46">
        <v>3</v>
      </c>
      <c r="I161" s="46" t="s">
        <v>101</v>
      </c>
      <c r="J161" s="46" t="s">
        <v>15</v>
      </c>
      <c r="K161" s="46" t="s">
        <v>381</v>
      </c>
    </row>
    <row r="162" spans="1:11" x14ac:dyDescent="0.45">
      <c r="A162" s="46">
        <v>115</v>
      </c>
      <c r="B162" s="46" t="s">
        <v>95</v>
      </c>
      <c r="C162" s="46" t="s">
        <v>364</v>
      </c>
      <c r="D162" s="46" t="s">
        <v>106</v>
      </c>
      <c r="E162" s="46" t="s">
        <v>382</v>
      </c>
      <c r="F162" s="46" t="s">
        <v>625</v>
      </c>
      <c r="G162" s="46" t="s">
        <v>204</v>
      </c>
      <c r="H162" s="46">
        <v>4</v>
      </c>
      <c r="I162" s="46" t="s">
        <v>652</v>
      </c>
      <c r="J162" s="46" t="s">
        <v>15</v>
      </c>
      <c r="K162" s="46" t="s">
        <v>383</v>
      </c>
    </row>
    <row r="163" spans="1:11" x14ac:dyDescent="0.45">
      <c r="A163" s="46">
        <v>116</v>
      </c>
      <c r="B163" s="46" t="s">
        <v>95</v>
      </c>
      <c r="C163" s="46" t="s">
        <v>364</v>
      </c>
      <c r="D163" s="46" t="s">
        <v>106</v>
      </c>
      <c r="E163" s="46" t="s">
        <v>384</v>
      </c>
      <c r="F163" s="46" t="s">
        <v>385</v>
      </c>
      <c r="G163" s="46" t="s">
        <v>204</v>
      </c>
      <c r="H163" s="46">
        <v>4</v>
      </c>
      <c r="I163" s="46" t="s">
        <v>386</v>
      </c>
      <c r="J163" s="46" t="s">
        <v>15</v>
      </c>
      <c r="K163" s="46" t="s">
        <v>368</v>
      </c>
    </row>
    <row r="164" spans="1:11" x14ac:dyDescent="0.45">
      <c r="A164" s="46">
        <v>117</v>
      </c>
      <c r="B164" s="46" t="s">
        <v>387</v>
      </c>
      <c r="C164" s="46" t="s">
        <v>388</v>
      </c>
      <c r="D164" s="46" t="s">
        <v>340</v>
      </c>
      <c r="E164" s="46" t="s">
        <v>389</v>
      </c>
      <c r="F164" s="46" t="s">
        <v>390</v>
      </c>
      <c r="G164" s="46" t="s">
        <v>100</v>
      </c>
      <c r="H164" s="46">
        <v>5</v>
      </c>
      <c r="I164" s="46" t="s">
        <v>130</v>
      </c>
      <c r="J164" s="46" t="s">
        <v>8</v>
      </c>
      <c r="K164" s="46" t="s">
        <v>391</v>
      </c>
    </row>
    <row r="165" spans="1:11" x14ac:dyDescent="0.45">
      <c r="A165" s="46">
        <v>118</v>
      </c>
      <c r="B165" s="46" t="s">
        <v>387</v>
      </c>
      <c r="C165" s="46" t="s">
        <v>388</v>
      </c>
      <c r="D165" s="46" t="s">
        <v>340</v>
      </c>
      <c r="E165" s="46" t="s">
        <v>392</v>
      </c>
      <c r="F165" s="46" t="s">
        <v>393</v>
      </c>
      <c r="G165" s="46" t="s">
        <v>100</v>
      </c>
      <c r="H165" s="46">
        <v>5</v>
      </c>
      <c r="I165" s="46" t="s">
        <v>130</v>
      </c>
      <c r="J165" s="46" t="s">
        <v>8</v>
      </c>
      <c r="K165" s="46" t="s">
        <v>391</v>
      </c>
    </row>
    <row r="166" spans="1:11" x14ac:dyDescent="0.45">
      <c r="A166" s="46">
        <v>119</v>
      </c>
      <c r="B166" s="46" t="s">
        <v>387</v>
      </c>
      <c r="C166" s="46" t="s">
        <v>388</v>
      </c>
      <c r="D166" s="46" t="s">
        <v>340</v>
      </c>
      <c r="E166" s="46" t="s">
        <v>394</v>
      </c>
      <c r="F166" s="46" t="s">
        <v>395</v>
      </c>
      <c r="G166" s="46" t="s">
        <v>100</v>
      </c>
      <c r="H166" s="46">
        <v>5</v>
      </c>
      <c r="I166" s="46" t="s">
        <v>130</v>
      </c>
      <c r="J166" s="46" t="s">
        <v>8</v>
      </c>
      <c r="K166" s="46" t="s">
        <v>391</v>
      </c>
    </row>
    <row r="167" spans="1:11" x14ac:dyDescent="0.45">
      <c r="A167" s="46">
        <v>120</v>
      </c>
      <c r="B167" s="46" t="s">
        <v>387</v>
      </c>
      <c r="C167" s="46" t="s">
        <v>388</v>
      </c>
      <c r="D167" s="46" t="s">
        <v>340</v>
      </c>
      <c r="E167" s="46" t="s">
        <v>396</v>
      </c>
      <c r="F167" s="46" t="s">
        <v>397</v>
      </c>
      <c r="G167" s="46" t="s">
        <v>100</v>
      </c>
      <c r="H167" s="46">
        <v>5</v>
      </c>
      <c r="I167" s="46" t="s">
        <v>130</v>
      </c>
      <c r="J167" s="46" t="s">
        <v>8</v>
      </c>
      <c r="K167" s="46" t="s">
        <v>398</v>
      </c>
    </row>
    <row r="168" spans="1:11" x14ac:dyDescent="0.45">
      <c r="A168" s="46">
        <v>121</v>
      </c>
      <c r="B168" s="46" t="s">
        <v>387</v>
      </c>
      <c r="C168" s="46" t="s">
        <v>388</v>
      </c>
      <c r="D168" s="46" t="s">
        <v>106</v>
      </c>
      <c r="E168" s="46" t="s">
        <v>399</v>
      </c>
      <c r="F168" s="46" t="s">
        <v>400</v>
      </c>
      <c r="G168" s="46" t="s">
        <v>100</v>
      </c>
      <c r="H168" s="46">
        <v>5</v>
      </c>
      <c r="I168" s="46" t="s">
        <v>401</v>
      </c>
      <c r="J168" s="46" t="s">
        <v>8</v>
      </c>
      <c r="K168" s="46" t="s">
        <v>398</v>
      </c>
    </row>
    <row r="169" spans="1:11" x14ac:dyDescent="0.45">
      <c r="A169" s="46">
        <v>122</v>
      </c>
      <c r="B169" s="46" t="s">
        <v>387</v>
      </c>
      <c r="C169" s="46" t="s">
        <v>388</v>
      </c>
      <c r="D169" s="46" t="s">
        <v>340</v>
      </c>
      <c r="E169" s="46" t="s">
        <v>402</v>
      </c>
      <c r="F169" s="46" t="s">
        <v>403</v>
      </c>
      <c r="G169" s="46" t="s">
        <v>100</v>
      </c>
      <c r="H169" s="46">
        <v>5</v>
      </c>
      <c r="I169" s="46" t="s">
        <v>101</v>
      </c>
      <c r="J169" s="46" t="s">
        <v>15</v>
      </c>
      <c r="K169" s="46" t="s">
        <v>404</v>
      </c>
    </row>
    <row r="170" spans="1:11" x14ac:dyDescent="0.45">
      <c r="A170" s="46">
        <v>123</v>
      </c>
      <c r="B170" s="46" t="s">
        <v>387</v>
      </c>
      <c r="C170" s="46" t="s">
        <v>388</v>
      </c>
      <c r="D170" s="46" t="s">
        <v>340</v>
      </c>
      <c r="E170" s="46" t="s">
        <v>405</v>
      </c>
      <c r="F170" s="46" t="s">
        <v>406</v>
      </c>
      <c r="G170" s="46" t="s">
        <v>100</v>
      </c>
      <c r="H170" s="46">
        <v>5</v>
      </c>
      <c r="I170" s="46" t="s">
        <v>101</v>
      </c>
      <c r="J170" s="46" t="s">
        <v>15</v>
      </c>
      <c r="K170" s="46" t="s">
        <v>407</v>
      </c>
    </row>
    <row r="171" spans="1:11" x14ac:dyDescent="0.45">
      <c r="A171" s="46">
        <v>124</v>
      </c>
      <c r="B171" s="46" t="s">
        <v>387</v>
      </c>
      <c r="C171" s="46" t="s">
        <v>388</v>
      </c>
      <c r="D171" s="46" t="s">
        <v>340</v>
      </c>
      <c r="E171" s="46" t="s">
        <v>408</v>
      </c>
      <c r="F171" s="46" t="s">
        <v>409</v>
      </c>
      <c r="G171" s="46" t="s">
        <v>100</v>
      </c>
      <c r="H171" s="46">
        <v>5</v>
      </c>
      <c r="I171" s="46" t="s">
        <v>130</v>
      </c>
      <c r="J171" s="46" t="s">
        <v>8</v>
      </c>
      <c r="K171" s="46" t="s">
        <v>407</v>
      </c>
    </row>
    <row r="172" spans="1:11" x14ac:dyDescent="0.45">
      <c r="A172" s="46">
        <v>125</v>
      </c>
      <c r="B172" s="46" t="s">
        <v>387</v>
      </c>
      <c r="C172" s="46" t="s">
        <v>388</v>
      </c>
      <c r="D172" s="46" t="s">
        <v>340</v>
      </c>
      <c r="E172" s="46" t="s">
        <v>410</v>
      </c>
      <c r="F172" s="46" t="s">
        <v>411</v>
      </c>
      <c r="G172" s="46" t="s">
        <v>100</v>
      </c>
      <c r="H172" s="46">
        <v>5</v>
      </c>
      <c r="I172" s="46" t="s">
        <v>101</v>
      </c>
      <c r="J172" s="46" t="s">
        <v>8</v>
      </c>
      <c r="K172" s="46" t="s">
        <v>412</v>
      </c>
    </row>
    <row r="173" spans="1:11" x14ac:dyDescent="0.45">
      <c r="A173" s="46">
        <v>126</v>
      </c>
      <c r="B173" s="46" t="s">
        <v>387</v>
      </c>
      <c r="C173" s="46" t="s">
        <v>388</v>
      </c>
      <c r="D173" s="46" t="s">
        <v>340</v>
      </c>
      <c r="E173" s="46" t="s">
        <v>413</v>
      </c>
      <c r="F173" s="46" t="s">
        <v>414</v>
      </c>
      <c r="G173" s="46" t="s">
        <v>100</v>
      </c>
      <c r="H173" s="46">
        <v>5</v>
      </c>
      <c r="I173" s="46" t="s">
        <v>101</v>
      </c>
      <c r="J173" s="46" t="s">
        <v>8</v>
      </c>
      <c r="K173" s="46" t="s">
        <v>412</v>
      </c>
    </row>
    <row r="174" spans="1:11" x14ac:dyDescent="0.45">
      <c r="A174" s="46">
        <v>127</v>
      </c>
      <c r="B174" s="46" t="s">
        <v>387</v>
      </c>
      <c r="C174" s="46" t="s">
        <v>388</v>
      </c>
      <c r="D174" s="46" t="s">
        <v>340</v>
      </c>
      <c r="E174" s="46" t="s">
        <v>415</v>
      </c>
      <c r="F174" s="46" t="s">
        <v>416</v>
      </c>
      <c r="G174" s="46" t="s">
        <v>100</v>
      </c>
      <c r="H174" s="46">
        <v>5</v>
      </c>
      <c r="I174" s="46" t="s">
        <v>101</v>
      </c>
      <c r="J174" s="46" t="s">
        <v>8</v>
      </c>
      <c r="K174" s="46" t="s">
        <v>412</v>
      </c>
    </row>
    <row r="175" spans="1:11" x14ac:dyDescent="0.45">
      <c r="A175" s="46">
        <v>128</v>
      </c>
      <c r="B175" s="46" t="s">
        <v>387</v>
      </c>
      <c r="C175" s="46" t="s">
        <v>388</v>
      </c>
      <c r="D175" s="46" t="s">
        <v>417</v>
      </c>
      <c r="E175" s="46" t="s">
        <v>418</v>
      </c>
      <c r="F175" s="46" t="s">
        <v>419</v>
      </c>
      <c r="G175" s="46" t="s">
        <v>100</v>
      </c>
      <c r="H175" s="46">
        <v>5</v>
      </c>
      <c r="I175" s="46" t="s">
        <v>420</v>
      </c>
      <c r="J175" s="46" t="s">
        <v>15</v>
      </c>
      <c r="K175" s="46" t="s">
        <v>412</v>
      </c>
    </row>
    <row r="176" spans="1:11" x14ac:dyDescent="0.45">
      <c r="A176" s="46">
        <v>129</v>
      </c>
      <c r="B176" s="46" t="s">
        <v>387</v>
      </c>
      <c r="C176" s="46" t="s">
        <v>388</v>
      </c>
      <c r="D176" s="46" t="s">
        <v>340</v>
      </c>
      <c r="E176" s="46" t="s">
        <v>421</v>
      </c>
      <c r="F176" s="46" t="s">
        <v>422</v>
      </c>
      <c r="G176" s="46" t="s">
        <v>100</v>
      </c>
      <c r="H176" s="46">
        <v>5</v>
      </c>
      <c r="I176" s="46" t="s">
        <v>130</v>
      </c>
      <c r="J176" s="46" t="s">
        <v>8</v>
      </c>
      <c r="K176" s="46" t="s">
        <v>412</v>
      </c>
    </row>
    <row r="177" spans="1:11" x14ac:dyDescent="0.45">
      <c r="A177" s="46">
        <v>130</v>
      </c>
      <c r="B177" s="46" t="s">
        <v>387</v>
      </c>
      <c r="C177" s="46" t="s">
        <v>388</v>
      </c>
      <c r="D177" s="46" t="s">
        <v>340</v>
      </c>
      <c r="E177" s="46" t="s">
        <v>423</v>
      </c>
      <c r="F177" s="46" t="s">
        <v>424</v>
      </c>
      <c r="G177" s="46" t="s">
        <v>100</v>
      </c>
      <c r="H177" s="46">
        <v>5</v>
      </c>
      <c r="I177" s="46" t="s">
        <v>130</v>
      </c>
      <c r="J177" s="46" t="s">
        <v>8</v>
      </c>
      <c r="K177" s="46" t="s">
        <v>412</v>
      </c>
    </row>
    <row r="178" spans="1:11" x14ac:dyDescent="0.45">
      <c r="A178" s="46">
        <v>131</v>
      </c>
      <c r="B178" s="46" t="s">
        <v>387</v>
      </c>
      <c r="C178" s="46" t="s">
        <v>388</v>
      </c>
      <c r="D178" s="46" t="s">
        <v>340</v>
      </c>
      <c r="E178" s="46" t="s">
        <v>425</v>
      </c>
      <c r="F178" s="46" t="s">
        <v>426</v>
      </c>
      <c r="G178" s="46" t="s">
        <v>100</v>
      </c>
      <c r="H178" s="46">
        <v>5</v>
      </c>
      <c r="I178" s="46" t="s">
        <v>130</v>
      </c>
      <c r="J178" s="46" t="s">
        <v>8</v>
      </c>
      <c r="K178" s="46" t="s">
        <v>412</v>
      </c>
    </row>
    <row r="179" spans="1:11" x14ac:dyDescent="0.45">
      <c r="A179" s="46">
        <v>132</v>
      </c>
      <c r="B179" s="46" t="s">
        <v>387</v>
      </c>
      <c r="C179" s="46" t="s">
        <v>388</v>
      </c>
      <c r="D179" s="46" t="s">
        <v>340</v>
      </c>
      <c r="E179" s="46" t="s">
        <v>427</v>
      </c>
      <c r="F179" s="46" t="s">
        <v>428</v>
      </c>
      <c r="G179" s="46" t="s">
        <v>100</v>
      </c>
      <c r="H179" s="46">
        <v>5</v>
      </c>
      <c r="I179" s="46" t="s">
        <v>130</v>
      </c>
      <c r="J179" s="46" t="s">
        <v>8</v>
      </c>
      <c r="K179" s="46" t="s">
        <v>412</v>
      </c>
    </row>
    <row r="180" spans="1:11" x14ac:dyDescent="0.45">
      <c r="A180" s="46">
        <v>133</v>
      </c>
      <c r="B180" s="46" t="s">
        <v>387</v>
      </c>
      <c r="C180" s="46" t="s">
        <v>388</v>
      </c>
      <c r="D180" s="46" t="s">
        <v>106</v>
      </c>
      <c r="E180" s="46" t="s">
        <v>429</v>
      </c>
      <c r="F180" s="46" t="s">
        <v>430</v>
      </c>
      <c r="G180" s="46" t="s">
        <v>100</v>
      </c>
      <c r="H180" s="46">
        <v>5</v>
      </c>
      <c r="I180" s="46" t="s">
        <v>431</v>
      </c>
      <c r="J180" s="46" t="s">
        <v>8</v>
      </c>
      <c r="K180" s="46" t="s">
        <v>412</v>
      </c>
    </row>
    <row r="181" spans="1:11" x14ac:dyDescent="0.45">
      <c r="A181" s="46">
        <v>134</v>
      </c>
      <c r="B181" s="46" t="s">
        <v>387</v>
      </c>
      <c r="C181" s="46" t="s">
        <v>388</v>
      </c>
      <c r="D181" s="46" t="s">
        <v>340</v>
      </c>
      <c r="E181" s="46" t="s">
        <v>432</v>
      </c>
      <c r="F181" s="46" t="s">
        <v>433</v>
      </c>
      <c r="G181" s="46" t="s">
        <v>100</v>
      </c>
      <c r="H181" s="46">
        <v>5</v>
      </c>
      <c r="I181" s="46" t="s">
        <v>101</v>
      </c>
      <c r="J181" s="46" t="s">
        <v>15</v>
      </c>
      <c r="K181" s="46" t="s">
        <v>412</v>
      </c>
    </row>
    <row r="182" spans="1:11" x14ac:dyDescent="0.45">
      <c r="A182" s="46">
        <v>135</v>
      </c>
      <c r="B182" s="46" t="s">
        <v>387</v>
      </c>
      <c r="C182" s="46" t="s">
        <v>388</v>
      </c>
      <c r="D182" s="46" t="s">
        <v>340</v>
      </c>
      <c r="E182" s="46" t="s">
        <v>434</v>
      </c>
      <c r="F182" s="46" t="s">
        <v>435</v>
      </c>
      <c r="G182" s="46" t="s">
        <v>100</v>
      </c>
      <c r="H182" s="46">
        <v>5</v>
      </c>
      <c r="I182" s="46" t="s">
        <v>130</v>
      </c>
      <c r="J182" s="46" t="s">
        <v>8</v>
      </c>
      <c r="K182" s="46" t="s">
        <v>436</v>
      </c>
    </row>
    <row r="183" spans="1:11" x14ac:dyDescent="0.45">
      <c r="A183" s="46">
        <v>136</v>
      </c>
      <c r="B183" s="46" t="s">
        <v>387</v>
      </c>
      <c r="C183" s="46" t="s">
        <v>388</v>
      </c>
      <c r="D183" s="46" t="s">
        <v>106</v>
      </c>
      <c r="E183" s="46" t="s">
        <v>437</v>
      </c>
      <c r="F183" s="46" t="s">
        <v>438</v>
      </c>
      <c r="G183" s="46" t="s">
        <v>100</v>
      </c>
      <c r="H183" s="46">
        <v>5</v>
      </c>
      <c r="I183" s="46" t="s">
        <v>439</v>
      </c>
      <c r="J183" s="46" t="s">
        <v>8</v>
      </c>
      <c r="K183" s="46" t="s">
        <v>436</v>
      </c>
    </row>
    <row r="184" spans="1:11" x14ac:dyDescent="0.45">
      <c r="A184" s="46">
        <v>137</v>
      </c>
      <c r="B184" s="46" t="s">
        <v>387</v>
      </c>
      <c r="C184" s="46" t="s">
        <v>388</v>
      </c>
      <c r="D184" s="46" t="s">
        <v>106</v>
      </c>
      <c r="E184" s="46" t="s">
        <v>660</v>
      </c>
      <c r="F184" s="46" t="s">
        <v>440</v>
      </c>
      <c r="G184" s="46" t="s">
        <v>100</v>
      </c>
      <c r="H184" s="46">
        <v>5</v>
      </c>
      <c r="I184" s="46" t="s">
        <v>101</v>
      </c>
      <c r="J184" s="46" t="s">
        <v>8</v>
      </c>
      <c r="K184" s="46" t="s">
        <v>436</v>
      </c>
    </row>
    <row r="185" spans="1:11" x14ac:dyDescent="0.45">
      <c r="A185" s="46">
        <v>138</v>
      </c>
      <c r="B185" s="46" t="s">
        <v>387</v>
      </c>
      <c r="C185" s="46" t="s">
        <v>388</v>
      </c>
      <c r="D185" s="46" t="s">
        <v>340</v>
      </c>
      <c r="E185" s="46" t="s">
        <v>441</v>
      </c>
      <c r="F185" s="46" t="s">
        <v>442</v>
      </c>
      <c r="G185" s="46" t="s">
        <v>100</v>
      </c>
      <c r="H185" s="46">
        <v>5</v>
      </c>
      <c r="I185" s="46" t="s">
        <v>130</v>
      </c>
      <c r="J185" s="46" t="s">
        <v>8</v>
      </c>
      <c r="K185" s="46" t="s">
        <v>436</v>
      </c>
    </row>
    <row r="186" spans="1:11" x14ac:dyDescent="0.45">
      <c r="A186" s="46">
        <v>139</v>
      </c>
      <c r="B186" s="46" t="s">
        <v>387</v>
      </c>
      <c r="C186" s="46" t="s">
        <v>388</v>
      </c>
      <c r="D186" s="46" t="s">
        <v>340</v>
      </c>
      <c r="E186" s="46" t="s">
        <v>443</v>
      </c>
      <c r="F186" s="46" t="s">
        <v>444</v>
      </c>
      <c r="G186" s="46" t="s">
        <v>157</v>
      </c>
      <c r="H186" s="46">
        <v>2</v>
      </c>
      <c r="I186" s="46" t="s">
        <v>101</v>
      </c>
      <c r="J186" s="46" t="s">
        <v>15</v>
      </c>
      <c r="K186" s="46" t="s">
        <v>404</v>
      </c>
    </row>
    <row r="187" spans="1:11" x14ac:dyDescent="0.45">
      <c r="A187" s="46">
        <v>140</v>
      </c>
      <c r="B187" s="46" t="s">
        <v>387</v>
      </c>
      <c r="C187" s="46" t="s">
        <v>388</v>
      </c>
      <c r="D187" s="46" t="s">
        <v>340</v>
      </c>
      <c r="E187" s="46" t="s">
        <v>445</v>
      </c>
      <c r="F187" s="46" t="s">
        <v>446</v>
      </c>
      <c r="G187" s="46" t="s">
        <v>157</v>
      </c>
      <c r="H187" s="46">
        <v>2</v>
      </c>
      <c r="I187" s="46" t="s">
        <v>101</v>
      </c>
      <c r="J187" s="46" t="s">
        <v>15</v>
      </c>
      <c r="K187" s="46" t="s">
        <v>404</v>
      </c>
    </row>
    <row r="188" spans="1:11" x14ac:dyDescent="0.45">
      <c r="A188" s="46">
        <v>141</v>
      </c>
      <c r="B188" s="46" t="s">
        <v>387</v>
      </c>
      <c r="C188" s="46" t="s">
        <v>388</v>
      </c>
      <c r="D188" s="46" t="s">
        <v>340</v>
      </c>
      <c r="E188" s="46" t="s">
        <v>447</v>
      </c>
      <c r="F188" s="46" t="s">
        <v>448</v>
      </c>
      <c r="G188" s="46" t="s">
        <v>157</v>
      </c>
      <c r="H188" s="46">
        <v>2</v>
      </c>
      <c r="I188" s="46" t="s">
        <v>101</v>
      </c>
      <c r="J188" s="46" t="s">
        <v>15</v>
      </c>
      <c r="K188" s="46" t="s">
        <v>436</v>
      </c>
    </row>
    <row r="189" spans="1:11" x14ac:dyDescent="0.45">
      <c r="A189" s="46">
        <v>142</v>
      </c>
      <c r="B189" s="46" t="s">
        <v>387</v>
      </c>
      <c r="C189" s="46" t="s">
        <v>388</v>
      </c>
      <c r="D189" s="46" t="s">
        <v>340</v>
      </c>
      <c r="E189" s="46" t="s">
        <v>449</v>
      </c>
      <c r="F189" s="46" t="s">
        <v>448</v>
      </c>
      <c r="G189" s="46" t="s">
        <v>157</v>
      </c>
      <c r="H189" s="46">
        <v>2</v>
      </c>
      <c r="I189" s="46" t="s">
        <v>101</v>
      </c>
      <c r="J189" s="46" t="s">
        <v>15</v>
      </c>
      <c r="K189" s="46" t="s">
        <v>436</v>
      </c>
    </row>
    <row r="190" spans="1:11" x14ac:dyDescent="0.45">
      <c r="A190" s="46">
        <v>143</v>
      </c>
      <c r="B190" s="46" t="s">
        <v>387</v>
      </c>
      <c r="C190" s="46" t="s">
        <v>388</v>
      </c>
      <c r="D190" s="46" t="s">
        <v>106</v>
      </c>
      <c r="E190" s="46" t="s">
        <v>450</v>
      </c>
      <c r="F190" s="46" t="s">
        <v>451</v>
      </c>
      <c r="G190" s="46" t="s">
        <v>157</v>
      </c>
      <c r="H190" s="46">
        <v>2</v>
      </c>
      <c r="I190" s="46" t="s">
        <v>452</v>
      </c>
      <c r="J190" s="46" t="s">
        <v>8</v>
      </c>
      <c r="K190" s="46" t="s">
        <v>436</v>
      </c>
    </row>
    <row r="191" spans="1:11" x14ac:dyDescent="0.45">
      <c r="A191" s="46">
        <v>144</v>
      </c>
      <c r="B191" s="46" t="s">
        <v>387</v>
      </c>
      <c r="C191" s="46" t="s">
        <v>388</v>
      </c>
      <c r="D191" s="46" t="s">
        <v>417</v>
      </c>
      <c r="E191" s="46" t="s">
        <v>453</v>
      </c>
      <c r="F191" s="46" t="s">
        <v>454</v>
      </c>
      <c r="G191" s="46" t="s">
        <v>157</v>
      </c>
      <c r="H191" s="46">
        <v>2</v>
      </c>
      <c r="I191" s="46" t="s">
        <v>455</v>
      </c>
      <c r="J191" s="46" t="s">
        <v>8</v>
      </c>
      <c r="K191" s="46" t="s">
        <v>436</v>
      </c>
    </row>
    <row r="192" spans="1:11" x14ac:dyDescent="0.45">
      <c r="A192" s="46">
        <v>145</v>
      </c>
      <c r="B192" s="46" t="s">
        <v>387</v>
      </c>
      <c r="C192" s="46" t="s">
        <v>388</v>
      </c>
      <c r="D192" s="46" t="s">
        <v>417</v>
      </c>
      <c r="E192" s="46" t="s">
        <v>456</v>
      </c>
      <c r="F192" s="46" t="s">
        <v>457</v>
      </c>
      <c r="G192" s="46" t="s">
        <v>173</v>
      </c>
      <c r="H192" s="46">
        <v>3</v>
      </c>
      <c r="I192" s="46" t="s">
        <v>653</v>
      </c>
      <c r="J192" s="46" t="s">
        <v>15</v>
      </c>
      <c r="K192" s="46" t="s">
        <v>436</v>
      </c>
    </row>
    <row r="193" spans="1:11" x14ac:dyDescent="0.45">
      <c r="A193" s="46">
        <v>146</v>
      </c>
      <c r="B193" s="46" t="s">
        <v>387</v>
      </c>
      <c r="C193" s="46" t="s">
        <v>388</v>
      </c>
      <c r="D193" s="46" t="s">
        <v>458</v>
      </c>
      <c r="E193" s="46" t="s">
        <v>459</v>
      </c>
      <c r="F193" s="46" t="s">
        <v>460</v>
      </c>
      <c r="G193" s="46" t="s">
        <v>173</v>
      </c>
      <c r="H193" s="46">
        <v>3</v>
      </c>
      <c r="I193" s="46" t="s">
        <v>461</v>
      </c>
      <c r="J193" s="46" t="s">
        <v>8</v>
      </c>
      <c r="K193" s="46" t="s">
        <v>436</v>
      </c>
    </row>
    <row r="194" spans="1:11" x14ac:dyDescent="0.45">
      <c r="A194" s="46">
        <v>147</v>
      </c>
      <c r="B194" s="46" t="s">
        <v>387</v>
      </c>
      <c r="C194" s="46" t="s">
        <v>462</v>
      </c>
      <c r="D194" s="46" t="s">
        <v>106</v>
      </c>
      <c r="E194" s="46" t="s">
        <v>463</v>
      </c>
      <c r="F194" s="46" t="s">
        <v>464</v>
      </c>
      <c r="G194" s="46" t="s">
        <v>204</v>
      </c>
      <c r="H194" s="46">
        <v>4</v>
      </c>
      <c r="I194" s="46" t="s">
        <v>654</v>
      </c>
      <c r="J194" s="46" t="s">
        <v>15</v>
      </c>
      <c r="K194" s="46" t="s">
        <v>465</v>
      </c>
    </row>
    <row r="195" spans="1:11" x14ac:dyDescent="0.45">
      <c r="A195" s="46">
        <v>148</v>
      </c>
      <c r="B195" s="46" t="s">
        <v>387</v>
      </c>
      <c r="C195" s="46" t="s">
        <v>462</v>
      </c>
      <c r="D195" s="46" t="s">
        <v>106</v>
      </c>
      <c r="E195" s="46" t="s">
        <v>466</v>
      </c>
      <c r="F195" s="46" t="s">
        <v>467</v>
      </c>
      <c r="G195" s="46" t="s">
        <v>204</v>
      </c>
      <c r="H195" s="46">
        <v>4</v>
      </c>
      <c r="I195" s="46" t="s">
        <v>468</v>
      </c>
      <c r="J195" s="46" t="s">
        <v>15</v>
      </c>
      <c r="K195" s="46" t="s">
        <v>469</v>
      </c>
    </row>
    <row r="196" spans="1:11" x14ac:dyDescent="0.45">
      <c r="A196" s="46">
        <v>149</v>
      </c>
      <c r="B196" s="46" t="s">
        <v>387</v>
      </c>
      <c r="C196" s="46" t="s">
        <v>470</v>
      </c>
      <c r="D196" s="46" t="s">
        <v>106</v>
      </c>
      <c r="E196" s="46" t="s">
        <v>471</v>
      </c>
      <c r="F196" s="46" t="s">
        <v>370</v>
      </c>
      <c r="G196" s="46" t="s">
        <v>100</v>
      </c>
      <c r="H196" s="46">
        <v>5</v>
      </c>
      <c r="I196" s="46" t="s">
        <v>655</v>
      </c>
      <c r="J196" s="46" t="s">
        <v>15</v>
      </c>
      <c r="K196" s="46" t="s">
        <v>472</v>
      </c>
    </row>
    <row r="197" spans="1:11" x14ac:dyDescent="0.45">
      <c r="A197" s="46">
        <v>150</v>
      </c>
      <c r="B197" s="46" t="s">
        <v>387</v>
      </c>
      <c r="C197" s="46" t="s">
        <v>470</v>
      </c>
      <c r="D197" s="46" t="s">
        <v>106</v>
      </c>
      <c r="E197" s="46" t="s">
        <v>473</v>
      </c>
      <c r="F197" s="46" t="s">
        <v>474</v>
      </c>
      <c r="G197" s="46" t="s">
        <v>100</v>
      </c>
      <c r="H197" s="46">
        <v>5</v>
      </c>
      <c r="I197" s="46" t="s">
        <v>475</v>
      </c>
      <c r="J197" s="46" t="s">
        <v>15</v>
      </c>
      <c r="K197" s="46" t="s">
        <v>476</v>
      </c>
    </row>
    <row r="198" spans="1:11" x14ac:dyDescent="0.45">
      <c r="A198" s="46">
        <v>151</v>
      </c>
      <c r="B198" s="46" t="s">
        <v>387</v>
      </c>
      <c r="C198" s="46" t="s">
        <v>470</v>
      </c>
      <c r="D198" s="46" t="s">
        <v>477</v>
      </c>
      <c r="E198" s="46" t="s">
        <v>478</v>
      </c>
      <c r="F198" s="46" t="s">
        <v>479</v>
      </c>
      <c r="G198" s="46" t="s">
        <v>173</v>
      </c>
      <c r="H198" s="46">
        <v>3</v>
      </c>
      <c r="I198" s="46" t="s">
        <v>261</v>
      </c>
      <c r="J198" s="46" t="s">
        <v>15</v>
      </c>
      <c r="K198" s="46" t="s">
        <v>472</v>
      </c>
    </row>
    <row r="199" spans="1:11" x14ac:dyDescent="0.45">
      <c r="A199" s="46">
        <v>152</v>
      </c>
      <c r="B199" s="46" t="s">
        <v>480</v>
      </c>
      <c r="C199" s="46" t="s">
        <v>481</v>
      </c>
      <c r="D199" s="46" t="s">
        <v>106</v>
      </c>
      <c r="E199" s="46" t="s">
        <v>626</v>
      </c>
      <c r="F199" s="46" t="s">
        <v>627</v>
      </c>
      <c r="G199" s="46" t="s">
        <v>100</v>
      </c>
      <c r="H199" s="46">
        <v>5</v>
      </c>
      <c r="I199" s="46" t="s">
        <v>663</v>
      </c>
      <c r="J199" s="46" t="s">
        <v>15</v>
      </c>
      <c r="K199" s="46" t="s">
        <v>482</v>
      </c>
    </row>
    <row r="200" spans="1:11" x14ac:dyDescent="0.45">
      <c r="A200" s="46">
        <v>153</v>
      </c>
      <c r="B200" s="46" t="s">
        <v>480</v>
      </c>
      <c r="C200" s="46" t="s">
        <v>481</v>
      </c>
      <c r="D200" s="46" t="s">
        <v>106</v>
      </c>
      <c r="E200" s="46" t="s">
        <v>483</v>
      </c>
      <c r="F200" s="46" t="s">
        <v>484</v>
      </c>
      <c r="G200" s="46" t="s">
        <v>173</v>
      </c>
      <c r="H200" s="46">
        <v>3</v>
      </c>
      <c r="I200" s="46" t="s">
        <v>656</v>
      </c>
      <c r="J200" s="46" t="s">
        <v>15</v>
      </c>
      <c r="K200" s="46" t="s">
        <v>485</v>
      </c>
    </row>
    <row r="201" spans="1:11" x14ac:dyDescent="0.45">
      <c r="A201" s="46">
        <v>154</v>
      </c>
      <c r="B201" s="46" t="s">
        <v>480</v>
      </c>
      <c r="C201" s="46" t="s">
        <v>481</v>
      </c>
      <c r="D201" s="46" t="s">
        <v>106</v>
      </c>
      <c r="E201" s="46" t="s">
        <v>486</v>
      </c>
      <c r="F201" s="46" t="s">
        <v>487</v>
      </c>
      <c r="G201" s="46" t="s">
        <v>173</v>
      </c>
      <c r="H201" s="46">
        <v>3</v>
      </c>
      <c r="I201" s="46" t="s">
        <v>488</v>
      </c>
      <c r="J201" s="46" t="s">
        <v>15</v>
      </c>
      <c r="K201" s="46" t="s">
        <v>485</v>
      </c>
    </row>
    <row r="202" spans="1:11" x14ac:dyDescent="0.45">
      <c r="A202" s="46">
        <v>155</v>
      </c>
      <c r="B202" s="46" t="s">
        <v>480</v>
      </c>
      <c r="C202" s="46" t="s">
        <v>481</v>
      </c>
      <c r="D202" s="46" t="s">
        <v>106</v>
      </c>
      <c r="E202" s="46" t="s">
        <v>489</v>
      </c>
      <c r="F202" s="46" t="s">
        <v>487</v>
      </c>
      <c r="G202" s="46" t="s">
        <v>204</v>
      </c>
      <c r="H202" s="46">
        <v>4</v>
      </c>
      <c r="I202" s="46" t="s">
        <v>490</v>
      </c>
      <c r="J202" s="46" t="s">
        <v>15</v>
      </c>
      <c r="K202" s="46" t="s">
        <v>491</v>
      </c>
    </row>
    <row r="203" spans="1:11" x14ac:dyDescent="0.45">
      <c r="A203" s="46">
        <v>156</v>
      </c>
      <c r="B203" s="46" t="s">
        <v>480</v>
      </c>
      <c r="C203" s="46" t="s">
        <v>481</v>
      </c>
      <c r="D203" s="46" t="s">
        <v>106</v>
      </c>
      <c r="E203" s="46" t="s">
        <v>492</v>
      </c>
      <c r="F203" s="46" t="s">
        <v>493</v>
      </c>
      <c r="G203" s="46" t="s">
        <v>204</v>
      </c>
      <c r="H203" s="46">
        <v>4</v>
      </c>
      <c r="I203" s="46" t="s">
        <v>494</v>
      </c>
      <c r="J203" s="46" t="s">
        <v>15</v>
      </c>
      <c r="K203" s="46" t="s">
        <v>495</v>
      </c>
    </row>
    <row r="204" spans="1:11" x14ac:dyDescent="0.45">
      <c r="A204" s="46">
        <v>157</v>
      </c>
      <c r="B204" s="46" t="s">
        <v>480</v>
      </c>
      <c r="C204" s="46" t="s">
        <v>481</v>
      </c>
      <c r="D204" s="46" t="s">
        <v>106</v>
      </c>
      <c r="E204" s="46" t="s">
        <v>610</v>
      </c>
      <c r="F204" s="46" t="s">
        <v>496</v>
      </c>
      <c r="G204" s="46" t="s">
        <v>204</v>
      </c>
      <c r="H204" s="46">
        <v>4</v>
      </c>
      <c r="I204" s="46" t="s">
        <v>497</v>
      </c>
      <c r="J204" s="46" t="s">
        <v>15</v>
      </c>
      <c r="K204" s="46" t="s">
        <v>495</v>
      </c>
    </row>
  </sheetData>
  <sheetProtection algorithmName="SHA-512" hashValue="+aJbq0l7is+58WdXILul/RYJnUDeStgKZxLigIpPoJ+nrGtK8vTPPMmoGpM2T/BzaZAPFZ3foulTotJ5bS+fYw==" saltValue="NUZMo6n4YPwr7klmGH9nsw==" spinCount="100000" sheet="1" objects="1" scenarios="1" selectLockedCells="1" selectUnlockedCells="1"/>
  <mergeCells count="21">
    <mergeCell ref="B27:C27"/>
    <mergeCell ref="B16:C16"/>
    <mergeCell ref="B17:C17"/>
    <mergeCell ref="B18:C18"/>
    <mergeCell ref="B19:C19"/>
    <mergeCell ref="B20:C20"/>
    <mergeCell ref="B21:C21"/>
    <mergeCell ref="B22:C22"/>
    <mergeCell ref="B23:C23"/>
    <mergeCell ref="B24:C24"/>
    <mergeCell ref="B25:C25"/>
    <mergeCell ref="B26:C26"/>
    <mergeCell ref="B34:C34"/>
    <mergeCell ref="B35:C35"/>
    <mergeCell ref="B36:C36"/>
    <mergeCell ref="B28:C28"/>
    <mergeCell ref="B29:C29"/>
    <mergeCell ref="B30:C30"/>
    <mergeCell ref="B31:C31"/>
    <mergeCell ref="B32:C32"/>
    <mergeCell ref="B33:C33"/>
  </mergeCells>
  <hyperlinks>
    <hyperlink ref="H7" r:id="rId1" tooltip="Isla de Pascua (comuna)" display="https://es.wikipedia.org/wiki/Isla_de_Pascua_(comuna)" xr:uid="{D7ADC8A5-A544-46A9-BA6F-AF821497CBC8}"/>
    <hyperlink ref="H8" r:id="rId2" tooltip="Calle Larga" display="https://es.wikipedia.org/wiki/Calle_Larga" xr:uid="{CE2A0424-95C6-4B1E-8C81-09753C1CDE1B}"/>
    <hyperlink ref="H9" r:id="rId3" tooltip="Los Andes (Chile)" display="https://es.wikipedia.org/wiki/Los_Andes_(Chile)" xr:uid="{D1704508-4E53-47A0-A06F-A29CCE9243FA}"/>
    <hyperlink ref="H10" r:id="rId4" tooltip="Rinconada de Los Andes" display="https://es.wikipedia.org/wiki/Rinconada_de_Los_Andes" xr:uid="{581C248B-FD32-4F5D-88B7-BDFB9BC0D3B4}"/>
    <hyperlink ref="H11" r:id="rId5" tooltip="San Esteban (Chile)" display="https://es.wikipedia.org/wiki/San_Esteban_(Chile)" xr:uid="{F2AADC7B-613A-407B-863A-B3095E9EDB86}"/>
    <hyperlink ref="H12" r:id="rId6" tooltip="Cabildo (Chile)" display="https://es.wikipedia.org/wiki/Cabildo_(Chile)" xr:uid="{C22F054F-6FE4-40CC-9741-742E1E62B283}"/>
    <hyperlink ref="H13" r:id="rId7" tooltip="La Ligua" display="https://es.wikipedia.org/wiki/La_Ligua" xr:uid="{F67ECC75-4920-459A-8061-3DABAFF276AD}"/>
    <hyperlink ref="H14" r:id="rId8" tooltip="Papudo" display="https://es.wikipedia.org/wiki/Papudo" xr:uid="{A65AB9D9-47D5-48C0-970A-FBD651FFD891}"/>
    <hyperlink ref="H15" r:id="rId9" tooltip="Petorca" display="https://es.wikipedia.org/wiki/Petorca" xr:uid="{E1F38BF6-CA62-4402-96DB-51DE451243FE}"/>
    <hyperlink ref="H16" r:id="rId10" tooltip="Zapallar" display="https://es.wikipedia.org/wiki/Zapallar" xr:uid="{16691D0D-224F-4904-AB32-7D49D4CA9C4B}"/>
    <hyperlink ref="H17" r:id="rId11" tooltip="Hijuelas" display="https://es.wikipedia.org/wiki/Hijuelas" xr:uid="{562D6874-BF35-490B-A5E4-CEF7B1DCF66F}"/>
    <hyperlink ref="H18" r:id="rId12" tooltip="La Calera (Chile)" display="https://es.wikipedia.org/wiki/La_Calera_(Chile)" xr:uid="{48E8A4D7-026D-48D2-884D-308D24D313E6}"/>
    <hyperlink ref="H19" r:id="rId13" tooltip="La Cruz (Chile)" display="https://es.wikipedia.org/wiki/La_Cruz_(Chile)" xr:uid="{887618FF-D35D-41B0-8746-852C0186B8C0}"/>
    <hyperlink ref="H20" r:id="rId14" tooltip="Nogales (Chile)" display="https://es.wikipedia.org/wiki/Nogales_(Chile)" xr:uid="{11BB5602-EFEC-443E-B75C-3B336F19222E}"/>
    <hyperlink ref="H21" r:id="rId15" tooltip="Quillota" display="https://es.wikipedia.org/wiki/Quillota" xr:uid="{C1B982B6-B4BB-4192-8FAF-25F1006CF6CA}"/>
    <hyperlink ref="H22" r:id="rId16" tooltip="Algarrobo (Chile)" display="https://es.wikipedia.org/wiki/Algarrobo_(Chile)" xr:uid="{CB43C468-BCF2-4DDE-A64A-6AD1A9D5ED87}"/>
    <hyperlink ref="H23" r:id="rId17" tooltip="Cartagena (Chile)" display="https://es.wikipedia.org/wiki/Cartagena_(Chile)" xr:uid="{88D73FF1-9279-43B9-AF3F-44C960CB9EF2}"/>
    <hyperlink ref="H24" r:id="rId18" tooltip="El Quisco" display="https://es.wikipedia.org/wiki/El_Quisco" xr:uid="{2D118368-501F-49EE-B5A3-C19AB82CFE99}"/>
    <hyperlink ref="H25" r:id="rId19" tooltip="El Tabo" display="https://es.wikipedia.org/wiki/El_Tabo" xr:uid="{54D883BB-98F3-4C49-94FC-C2A0C30C83CA}"/>
    <hyperlink ref="H26" r:id="rId20" tooltip="San Antonio (Chile)" display="https://es.wikipedia.org/wiki/San_Antonio_(Chile)" xr:uid="{8A8B8359-6510-40C5-AD7F-5CCF72271337}"/>
    <hyperlink ref="H27" r:id="rId21" tooltip="Santo Domingo (Chile)" display="https://es.wikipedia.org/wiki/Santo_Domingo_(Chile)" xr:uid="{ECC869C7-2A3D-4F25-BB52-45E4CFC4900A}"/>
    <hyperlink ref="H28" r:id="rId22" tooltip="Catemu" display="https://es.wikipedia.org/wiki/Catemu" xr:uid="{A1FA9E25-DEF1-4139-B2BE-3C69C52CE64A}"/>
    <hyperlink ref="H29" r:id="rId23" tooltip="Llay-Llay" display="https://es.wikipedia.org/wiki/Llay-Llay" xr:uid="{CFC0983C-F491-40C8-9DAA-68DA26776AFC}"/>
    <hyperlink ref="H30" r:id="rId24" tooltip="Panquehue (Chile)" display="https://es.wikipedia.org/wiki/Panquehue_(Chile)" xr:uid="{97628540-57E4-4559-93D7-9A4142DB221F}"/>
    <hyperlink ref="H31" r:id="rId25" tooltip="Putaendo" display="https://es.wikipedia.org/wiki/Putaendo" xr:uid="{79A6F96C-0D01-4479-BE36-62D986A0CA06}"/>
    <hyperlink ref="H32" r:id="rId26" tooltip="San Felipe (Chile)" display="https://es.wikipedia.org/wiki/San_Felipe_(Chile)" xr:uid="{6DC92EAF-8DB8-4D99-916C-F2E7C9C18918}"/>
    <hyperlink ref="H33" r:id="rId27" tooltip="Santa María (Chile)" display="https://es.wikipedia.org/wiki/Santa_Mar%C3%ADa_(Chile)" xr:uid="{2D2AE937-31B6-433A-B9E6-D3145E245524}"/>
    <hyperlink ref="H34" r:id="rId28" tooltip="Casablanca (Chile)" display="https://es.wikipedia.org/wiki/Casablanca_(Chile)" xr:uid="{E8004D8E-AF53-413A-9D83-75AB9EA63201}"/>
    <hyperlink ref="H35" r:id="rId29" tooltip="Concón" display="https://es.wikipedia.org/wiki/Conc%C3%B3n" xr:uid="{617571C3-0015-4952-A632-F442B8404448}"/>
    <hyperlink ref="H36" r:id="rId30" tooltip="Juan Fernández (comuna)" display="https://es.wikipedia.org/wiki/Juan_Fern%C3%A1ndez_(comuna)" xr:uid="{B64437BB-8B5C-489D-B6BB-B1439E39BB6A}"/>
    <hyperlink ref="H37" r:id="rId31" tooltip="Puchuncaví" display="https://es.wikipedia.org/wiki/Puchuncav%C3%AD" xr:uid="{02D2F838-3808-4D70-9568-9E9EDBD29BCC}"/>
    <hyperlink ref="H38" r:id="rId32" tooltip="Quintero" display="https://es.wikipedia.org/wiki/Quintero" xr:uid="{6EEF12B1-F2CA-44F0-A2DC-73B2097556CB}"/>
    <hyperlink ref="H39" r:id="rId33" tooltip="Valparaíso" display="https://es.wikipedia.org/wiki/Valpara%C3%ADso" xr:uid="{96F4CDCD-EE45-4C1F-B61B-8A6F03B3222A}"/>
    <hyperlink ref="H40" r:id="rId34" tooltip="Viña del Mar" display="https://es.wikipedia.org/wiki/Vi%C3%B1a_del_Mar" xr:uid="{DBCDA7D3-0B1F-4D78-AA54-E7560A50595D}"/>
    <hyperlink ref="H41" r:id="rId35" tooltip="Limache" display="https://es.wikipedia.org/wiki/Limache" xr:uid="{679ED25C-638E-4C2A-BB55-29B521DF35E9}"/>
    <hyperlink ref="H42" r:id="rId36" tooltip="Olmué" display="https://es.wikipedia.org/wiki/Olmu%C3%A9" xr:uid="{38D1AC87-7689-413B-A610-9EC000045CC6}"/>
    <hyperlink ref="H43" r:id="rId37" tooltip="Quilpué" display="https://es.wikipedia.org/wiki/Quilpu%C3%A9" xr:uid="{D30FFF92-4869-4E58-9335-9BCFCCFC8FDD}"/>
    <hyperlink ref="H44" r:id="rId38" tooltip="Villa Alemana" display="https://es.wikipedia.org/wiki/Villa_Alemana" xr:uid="{7C68224D-4ED6-4699-BDCA-5EB853F53809}"/>
    <hyperlink ref="B27" r:id="rId39" display="pedro@gmail.cl" xr:uid="{02BB8D06-8305-4804-BB9B-FA11A0C82A7F}"/>
    <hyperlink ref="B23" r:id="rId40" display="juan@gmail.cl" xr:uid="{881CB182-08B3-4D35-BDEE-DA3D715879C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44969-B9DC-43BD-8E8E-F99C8CA4033A}">
  <dimension ref="A1:R189"/>
  <sheetViews>
    <sheetView topLeftCell="E1" workbookViewId="0">
      <selection activeCell="J1" sqref="A1:XFD1048576"/>
    </sheetView>
  </sheetViews>
  <sheetFormatPr baseColWidth="10" defaultColWidth="11.3984375" defaultRowHeight="14.25" x14ac:dyDescent="0.45"/>
  <cols>
    <col min="1" max="2" width="11.3984375" style="46" customWidth="1"/>
    <col min="3" max="4" width="38.265625" style="46" customWidth="1"/>
    <col min="5" max="13" width="11.3984375" style="46" customWidth="1"/>
    <col min="14" max="16" width="13.1328125" style="46" customWidth="1"/>
    <col min="17" max="26" width="11.3984375" style="46" customWidth="1"/>
    <col min="27" max="16384" width="11.3984375" style="46"/>
  </cols>
  <sheetData>
    <row r="1" spans="1:13" x14ac:dyDescent="0.45">
      <c r="A1" s="46" t="s">
        <v>85</v>
      </c>
      <c r="B1" s="46" t="s">
        <v>87</v>
      </c>
      <c r="C1" s="46" t="s">
        <v>89</v>
      </c>
      <c r="D1" s="46" t="s">
        <v>498</v>
      </c>
      <c r="E1" s="46" t="s">
        <v>88</v>
      </c>
      <c r="F1" s="46" t="s">
        <v>499</v>
      </c>
      <c r="G1" s="46" t="s">
        <v>500</v>
      </c>
      <c r="H1" s="46" t="s">
        <v>501</v>
      </c>
      <c r="I1" s="46" t="s">
        <v>502</v>
      </c>
      <c r="J1" s="46" t="s">
        <v>92</v>
      </c>
      <c r="M1" s="46" t="s">
        <v>503</v>
      </c>
    </row>
    <row r="30" spans="1:17" x14ac:dyDescent="0.45">
      <c r="F30" s="97" t="s">
        <v>681</v>
      </c>
    </row>
    <row r="32" spans="1:17" ht="15.75" x14ac:dyDescent="0.45">
      <c r="A32" s="46" t="s">
        <v>85</v>
      </c>
      <c r="B32" s="46" t="s">
        <v>87</v>
      </c>
      <c r="C32" s="46" t="s">
        <v>91</v>
      </c>
      <c r="D32" s="46" t="s">
        <v>89</v>
      </c>
      <c r="E32" s="46" t="s">
        <v>498</v>
      </c>
      <c r="F32" s="46" t="s">
        <v>88</v>
      </c>
      <c r="G32" s="46" t="s">
        <v>499</v>
      </c>
      <c r="H32" s="46" t="s">
        <v>500</v>
      </c>
      <c r="I32" s="46" t="s">
        <v>501</v>
      </c>
      <c r="J32" s="46" t="s">
        <v>502</v>
      </c>
      <c r="K32" s="46" t="s">
        <v>92</v>
      </c>
      <c r="L32" s="46" t="s">
        <v>88</v>
      </c>
      <c r="O32" s="96" t="s">
        <v>85</v>
      </c>
      <c r="P32" s="96" t="s">
        <v>504</v>
      </c>
      <c r="Q32" s="96" t="s">
        <v>505</v>
      </c>
    </row>
    <row r="33" spans="1:18" x14ac:dyDescent="0.45">
      <c r="A33" s="46">
        <v>1</v>
      </c>
      <c r="B33" s="46" t="s">
        <v>96</v>
      </c>
      <c r="C33" s="46" t="s">
        <v>100</v>
      </c>
      <c r="D33" s="46" t="s">
        <v>98</v>
      </c>
      <c r="E33" s="46" t="s">
        <v>99</v>
      </c>
      <c r="F33" s="46" t="s">
        <v>97</v>
      </c>
      <c r="J33" s="46">
        <v>0</v>
      </c>
      <c r="L33" s="46" t="s">
        <v>97</v>
      </c>
      <c r="M33" s="46" t="str">
        <f>'2. Autoevaluacion'!E33</f>
        <v>Elija una opción</v>
      </c>
      <c r="O33" s="46">
        <v>1</v>
      </c>
      <c r="P33" s="46" t="s">
        <v>96</v>
      </c>
      <c r="Q33" s="46" t="s">
        <v>101</v>
      </c>
      <c r="R33" s="46" t="e" cm="1" vm="1">
        <f t="array" ref="R33">_xlfn._xlws.FILTER(Data2!O33:Q189,'2. Autoevaluacion'!E33:E189="Sí cumplo")</f>
        <v>#VALUE!</v>
      </c>
    </row>
    <row r="34" spans="1:18" x14ac:dyDescent="0.45">
      <c r="A34" s="46">
        <v>2</v>
      </c>
      <c r="B34" s="46" t="s">
        <v>96</v>
      </c>
      <c r="C34" s="46" t="s">
        <v>100</v>
      </c>
      <c r="D34" s="46" t="s">
        <v>103</v>
      </c>
      <c r="E34" s="46" t="s">
        <v>104</v>
      </c>
      <c r="F34" s="46" t="s">
        <v>97</v>
      </c>
      <c r="J34" s="46">
        <v>0</v>
      </c>
      <c r="L34" s="46" t="s">
        <v>664</v>
      </c>
      <c r="M34" s="46" t="str">
        <f>'2. Autoevaluacion'!E34</f>
        <v>Elija una opción</v>
      </c>
      <c r="O34" s="46">
        <v>2</v>
      </c>
      <c r="P34" s="46" t="s">
        <v>96</v>
      </c>
      <c r="Q34" s="46" t="s">
        <v>101</v>
      </c>
    </row>
    <row r="35" spans="1:18" x14ac:dyDescent="0.45">
      <c r="A35" s="46">
        <v>3</v>
      </c>
      <c r="B35" s="46" t="s">
        <v>96</v>
      </c>
      <c r="C35" s="46" t="s">
        <v>100</v>
      </c>
      <c r="D35" s="46" t="s">
        <v>602</v>
      </c>
      <c r="E35" s="46" t="s">
        <v>105</v>
      </c>
      <c r="F35" s="46" t="s">
        <v>97</v>
      </c>
      <c r="J35" s="46">
        <v>0</v>
      </c>
      <c r="L35" s="46" t="s">
        <v>97</v>
      </c>
      <c r="M35" s="46" t="str">
        <f>'2. Autoevaluacion'!E35</f>
        <v>Elija una opción</v>
      </c>
      <c r="O35" s="46">
        <v>3</v>
      </c>
      <c r="P35" s="46" t="s">
        <v>96</v>
      </c>
      <c r="Q35" s="46" t="s">
        <v>101</v>
      </c>
    </row>
    <row r="36" spans="1:18" x14ac:dyDescent="0.45">
      <c r="A36" s="46">
        <v>4</v>
      </c>
      <c r="B36" s="46" t="s">
        <v>96</v>
      </c>
      <c r="C36" s="46" t="s">
        <v>100</v>
      </c>
      <c r="D36" s="46" t="s">
        <v>107</v>
      </c>
      <c r="E36" s="46" t="s">
        <v>108</v>
      </c>
      <c r="F36" s="46" t="s">
        <v>106</v>
      </c>
      <c r="J36" s="46">
        <v>0</v>
      </c>
      <c r="L36" s="46" t="s">
        <v>106</v>
      </c>
      <c r="M36" s="46" t="str">
        <f>'2. Autoevaluacion'!E36</f>
        <v>Elija una opción</v>
      </c>
      <c r="O36" s="46">
        <v>4</v>
      </c>
      <c r="P36" s="46" t="s">
        <v>96</v>
      </c>
      <c r="Q36" s="46" t="s">
        <v>109</v>
      </c>
    </row>
    <row r="37" spans="1:18" x14ac:dyDescent="0.45">
      <c r="A37" s="46">
        <v>5</v>
      </c>
      <c r="B37" s="46" t="s">
        <v>96</v>
      </c>
      <c r="C37" s="46" t="s">
        <v>100</v>
      </c>
      <c r="D37" s="46" t="s">
        <v>579</v>
      </c>
      <c r="E37" s="46" t="s">
        <v>111</v>
      </c>
      <c r="F37" s="46" t="s">
        <v>106</v>
      </c>
      <c r="J37" s="46">
        <v>0</v>
      </c>
      <c r="L37" s="46" t="s">
        <v>106</v>
      </c>
      <c r="M37" s="46" t="str">
        <f>'2. Autoevaluacion'!E37</f>
        <v>Elija una opción</v>
      </c>
      <c r="O37" s="46">
        <v>5</v>
      </c>
      <c r="P37" s="46" t="s">
        <v>96</v>
      </c>
      <c r="Q37" s="46" t="s">
        <v>628</v>
      </c>
    </row>
    <row r="38" spans="1:18" x14ac:dyDescent="0.45">
      <c r="A38" s="46">
        <v>6</v>
      </c>
      <c r="B38" s="46" t="s">
        <v>96</v>
      </c>
      <c r="C38" s="46" t="s">
        <v>100</v>
      </c>
      <c r="D38" s="46" t="s">
        <v>580</v>
      </c>
      <c r="E38" s="46" t="s">
        <v>112</v>
      </c>
      <c r="F38" s="46" t="s">
        <v>106</v>
      </c>
      <c r="J38" s="46">
        <v>0</v>
      </c>
      <c r="L38" s="46" t="s">
        <v>106</v>
      </c>
      <c r="M38" s="46" t="str">
        <f>'2. Autoevaluacion'!E38</f>
        <v>Elija una opción</v>
      </c>
      <c r="O38" s="46">
        <v>6</v>
      </c>
      <c r="P38" s="46" t="s">
        <v>96</v>
      </c>
      <c r="Q38" s="46" t="s">
        <v>629</v>
      </c>
    </row>
    <row r="39" spans="1:18" x14ac:dyDescent="0.45">
      <c r="A39" s="46">
        <v>7</v>
      </c>
      <c r="B39" s="46" t="s">
        <v>96</v>
      </c>
      <c r="C39" s="46" t="s">
        <v>100</v>
      </c>
      <c r="D39" s="46" t="s">
        <v>114</v>
      </c>
      <c r="E39" s="46" t="s">
        <v>611</v>
      </c>
      <c r="F39" s="46" t="s">
        <v>113</v>
      </c>
      <c r="J39" s="46">
        <v>0</v>
      </c>
      <c r="L39" s="46" t="s">
        <v>113</v>
      </c>
      <c r="M39" s="46" t="str">
        <f>'2. Autoevaluacion'!E39</f>
        <v>Elija una opción</v>
      </c>
      <c r="O39" s="46">
        <v>7</v>
      </c>
      <c r="P39" s="46" t="s">
        <v>96</v>
      </c>
      <c r="Q39" s="46" t="s">
        <v>115</v>
      </c>
    </row>
    <row r="40" spans="1:18" x14ac:dyDescent="0.45">
      <c r="A40" s="46">
        <v>8</v>
      </c>
      <c r="B40" s="46" t="s">
        <v>96</v>
      </c>
      <c r="C40" s="46" t="s">
        <v>100</v>
      </c>
      <c r="D40" s="46" t="s">
        <v>116</v>
      </c>
      <c r="E40" s="46" t="s">
        <v>117</v>
      </c>
      <c r="F40" s="46" t="s">
        <v>106</v>
      </c>
      <c r="J40" s="46">
        <v>0</v>
      </c>
      <c r="L40" s="46" t="s">
        <v>106</v>
      </c>
      <c r="M40" s="46" t="str">
        <f>'2. Autoevaluacion'!E40</f>
        <v>Elija una opción</v>
      </c>
      <c r="O40" s="46">
        <v>8</v>
      </c>
      <c r="P40" s="46" t="s">
        <v>96</v>
      </c>
      <c r="Q40" s="46" t="s">
        <v>630</v>
      </c>
    </row>
    <row r="41" spans="1:18" x14ac:dyDescent="0.45">
      <c r="A41" s="46">
        <v>9</v>
      </c>
      <c r="B41" s="46" t="s">
        <v>96</v>
      </c>
      <c r="C41" s="46" t="s">
        <v>100</v>
      </c>
      <c r="D41" s="46" t="s">
        <v>603</v>
      </c>
      <c r="E41" s="46" t="s">
        <v>120</v>
      </c>
      <c r="F41" s="46" t="s">
        <v>119</v>
      </c>
      <c r="J41" s="46">
        <v>0</v>
      </c>
      <c r="L41" s="46" t="s">
        <v>665</v>
      </c>
      <c r="M41" s="46" t="str">
        <f>'2. Autoevaluacion'!E41</f>
        <v>Elija una opción</v>
      </c>
      <c r="O41" s="46">
        <v>9</v>
      </c>
      <c r="P41" s="46" t="s">
        <v>96</v>
      </c>
      <c r="Q41" s="46" t="s">
        <v>101</v>
      </c>
    </row>
    <row r="42" spans="1:18" x14ac:dyDescent="0.45">
      <c r="A42" s="46">
        <v>10</v>
      </c>
      <c r="B42" s="46" t="s">
        <v>96</v>
      </c>
      <c r="C42" s="46" t="s">
        <v>100</v>
      </c>
      <c r="D42" s="46" t="s">
        <v>122</v>
      </c>
      <c r="E42" s="46" t="s">
        <v>123</v>
      </c>
      <c r="F42" s="46" t="s">
        <v>106</v>
      </c>
      <c r="J42" s="46">
        <v>0</v>
      </c>
      <c r="L42" s="46" t="s">
        <v>106</v>
      </c>
      <c r="M42" s="46" t="str">
        <f>'2. Autoevaluacion'!E42</f>
        <v>Elija una opción</v>
      </c>
      <c r="O42" s="46">
        <v>10</v>
      </c>
      <c r="P42" s="46" t="s">
        <v>96</v>
      </c>
      <c r="Q42" s="46" t="s">
        <v>631</v>
      </c>
    </row>
    <row r="43" spans="1:18" x14ac:dyDescent="0.45">
      <c r="A43" s="46">
        <v>11</v>
      </c>
      <c r="B43" s="46" t="s">
        <v>96</v>
      </c>
      <c r="C43" s="46" t="s">
        <v>100</v>
      </c>
      <c r="D43" s="46" t="s">
        <v>683</v>
      </c>
      <c r="E43" s="46" t="s">
        <v>612</v>
      </c>
      <c r="F43" s="46" t="s">
        <v>106</v>
      </c>
      <c r="J43" s="46">
        <v>0</v>
      </c>
      <c r="L43" s="46" t="s">
        <v>106</v>
      </c>
      <c r="M43" s="46" t="str">
        <f>'2. Autoevaluacion'!E43</f>
        <v>Elija una opción</v>
      </c>
      <c r="O43" s="46">
        <v>11</v>
      </c>
      <c r="P43" s="46" t="s">
        <v>96</v>
      </c>
      <c r="Q43" s="46" t="s">
        <v>125</v>
      </c>
    </row>
    <row r="44" spans="1:18" x14ac:dyDescent="0.45">
      <c r="A44" s="46">
        <v>12</v>
      </c>
      <c r="B44" s="46" t="s">
        <v>96</v>
      </c>
      <c r="C44" s="46" t="s">
        <v>100</v>
      </c>
      <c r="D44" s="46" t="s">
        <v>657</v>
      </c>
      <c r="E44" s="46" t="s">
        <v>661</v>
      </c>
      <c r="F44" s="46" t="s">
        <v>106</v>
      </c>
      <c r="J44" s="46">
        <v>0</v>
      </c>
      <c r="L44" s="46" t="s">
        <v>106</v>
      </c>
      <c r="M44" s="46" t="str">
        <f>'2. Autoevaluacion'!E44</f>
        <v>Elija una opción</v>
      </c>
      <c r="O44" s="46">
        <v>12</v>
      </c>
      <c r="P44" s="46" t="s">
        <v>96</v>
      </c>
      <c r="Q44" s="46" t="s">
        <v>126</v>
      </c>
    </row>
    <row r="45" spans="1:18" x14ac:dyDescent="0.45">
      <c r="A45" s="46">
        <v>13</v>
      </c>
      <c r="B45" s="46" t="s">
        <v>96</v>
      </c>
      <c r="C45" s="46" t="s">
        <v>100</v>
      </c>
      <c r="D45" s="46" t="s">
        <v>128</v>
      </c>
      <c r="E45" s="46" t="s">
        <v>129</v>
      </c>
      <c r="F45" s="46" t="s">
        <v>127</v>
      </c>
      <c r="J45" s="46">
        <v>0</v>
      </c>
      <c r="L45" s="46" t="s">
        <v>127</v>
      </c>
      <c r="M45" s="46" t="str">
        <f>'2. Autoevaluacion'!E45</f>
        <v>Elija una opción</v>
      </c>
      <c r="O45" s="46">
        <v>13</v>
      </c>
      <c r="P45" s="46" t="s">
        <v>96</v>
      </c>
      <c r="Q45" s="46" t="s">
        <v>632</v>
      </c>
    </row>
    <row r="46" spans="1:18" x14ac:dyDescent="0.45">
      <c r="A46" s="46">
        <v>14</v>
      </c>
      <c r="B46" s="46" t="s">
        <v>96</v>
      </c>
      <c r="C46" s="46" t="s">
        <v>100</v>
      </c>
      <c r="D46" s="46" t="s">
        <v>581</v>
      </c>
      <c r="E46" s="46" t="s">
        <v>613</v>
      </c>
      <c r="F46" s="46" t="s">
        <v>132</v>
      </c>
      <c r="J46" s="46">
        <v>0</v>
      </c>
      <c r="L46" s="46" t="s">
        <v>132</v>
      </c>
      <c r="M46" s="46" t="str">
        <f>'2. Autoevaluacion'!E46</f>
        <v>Elija una opción</v>
      </c>
      <c r="O46" s="46">
        <v>14</v>
      </c>
      <c r="P46" s="46" t="s">
        <v>96</v>
      </c>
      <c r="Q46" s="46" t="s">
        <v>101</v>
      </c>
    </row>
    <row r="47" spans="1:18" x14ac:dyDescent="0.45">
      <c r="A47" s="46">
        <v>15</v>
      </c>
      <c r="B47" s="46" t="s">
        <v>96</v>
      </c>
      <c r="C47" s="46" t="s">
        <v>100</v>
      </c>
      <c r="D47" s="46" t="s">
        <v>135</v>
      </c>
      <c r="E47" s="46" t="s">
        <v>136</v>
      </c>
      <c r="F47" s="46" t="s">
        <v>134</v>
      </c>
      <c r="J47" s="46">
        <v>0</v>
      </c>
      <c r="L47" s="46" t="s">
        <v>134</v>
      </c>
      <c r="M47" s="46" t="str">
        <f>'2. Autoevaluacion'!E47</f>
        <v>Elija una opción</v>
      </c>
      <c r="O47" s="46">
        <v>15</v>
      </c>
      <c r="P47" s="46" t="s">
        <v>96</v>
      </c>
      <c r="Q47" s="46" t="s">
        <v>633</v>
      </c>
    </row>
    <row r="48" spans="1:18" x14ac:dyDescent="0.45">
      <c r="A48" s="46">
        <v>16</v>
      </c>
      <c r="B48" s="46" t="s">
        <v>96</v>
      </c>
      <c r="C48" s="46" t="s">
        <v>100</v>
      </c>
      <c r="D48" s="46" t="s">
        <v>138</v>
      </c>
      <c r="E48" s="46" t="s">
        <v>139</v>
      </c>
      <c r="F48" s="46" t="s">
        <v>137</v>
      </c>
      <c r="J48" s="46">
        <v>0</v>
      </c>
      <c r="L48" s="46" t="s">
        <v>137</v>
      </c>
      <c r="M48" s="46" t="str">
        <f>'2. Autoevaluacion'!E48</f>
        <v>Elija una opción</v>
      </c>
      <c r="O48" s="46">
        <v>16</v>
      </c>
      <c r="P48" s="46" t="s">
        <v>96</v>
      </c>
      <c r="Q48" s="46" t="s">
        <v>634</v>
      </c>
    </row>
    <row r="49" spans="1:17" x14ac:dyDescent="0.45">
      <c r="A49" s="46">
        <v>17</v>
      </c>
      <c r="B49" s="46" t="s">
        <v>96</v>
      </c>
      <c r="C49" s="46" t="s">
        <v>100</v>
      </c>
      <c r="D49" s="46" t="s">
        <v>582</v>
      </c>
      <c r="E49" s="46" t="s">
        <v>141</v>
      </c>
      <c r="F49" s="46" t="s">
        <v>140</v>
      </c>
      <c r="J49" s="46">
        <v>0</v>
      </c>
      <c r="L49" s="46" t="s">
        <v>140</v>
      </c>
      <c r="M49" s="46" t="str">
        <f>'2. Autoevaluacion'!E49</f>
        <v>Elija una opción</v>
      </c>
      <c r="O49" s="46">
        <v>17</v>
      </c>
      <c r="P49" s="46" t="s">
        <v>96</v>
      </c>
      <c r="Q49" s="46" t="s">
        <v>101</v>
      </c>
    </row>
    <row r="50" spans="1:17" x14ac:dyDescent="0.45">
      <c r="A50" s="46">
        <v>18</v>
      </c>
      <c r="B50" s="46" t="s">
        <v>96</v>
      </c>
      <c r="C50" s="46" t="s">
        <v>100</v>
      </c>
      <c r="D50" s="46" t="s">
        <v>142</v>
      </c>
      <c r="E50" s="46" t="s">
        <v>143</v>
      </c>
      <c r="F50" s="46" t="s">
        <v>140</v>
      </c>
      <c r="J50" s="46">
        <v>0</v>
      </c>
      <c r="L50" s="46" t="s">
        <v>666</v>
      </c>
      <c r="M50" s="46" t="str">
        <f>'2. Autoevaluacion'!E50</f>
        <v>Elija una opción</v>
      </c>
      <c r="O50" s="46">
        <v>18</v>
      </c>
      <c r="P50" s="46" t="s">
        <v>96</v>
      </c>
      <c r="Q50" s="46" t="s">
        <v>101</v>
      </c>
    </row>
    <row r="51" spans="1:17" x14ac:dyDescent="0.45">
      <c r="A51" s="46">
        <v>19</v>
      </c>
      <c r="B51" s="46" t="s">
        <v>96</v>
      </c>
      <c r="C51" s="46" t="s">
        <v>100</v>
      </c>
      <c r="D51" s="46" t="s">
        <v>145</v>
      </c>
      <c r="E51" s="46" t="s">
        <v>146</v>
      </c>
      <c r="F51" s="46" t="s">
        <v>144</v>
      </c>
      <c r="J51" s="46">
        <v>0</v>
      </c>
      <c r="L51" s="46" t="s">
        <v>667</v>
      </c>
      <c r="M51" s="46" t="str">
        <f>'2. Autoevaluacion'!E51</f>
        <v>Elija una opción</v>
      </c>
      <c r="O51" s="46">
        <v>19</v>
      </c>
      <c r="P51" s="46" t="s">
        <v>96</v>
      </c>
      <c r="Q51" s="46" t="s">
        <v>101</v>
      </c>
    </row>
    <row r="52" spans="1:17" x14ac:dyDescent="0.45">
      <c r="A52" s="46">
        <v>20</v>
      </c>
      <c r="B52" s="46" t="s">
        <v>96</v>
      </c>
      <c r="C52" s="46" t="s">
        <v>100</v>
      </c>
      <c r="D52" s="46" t="s">
        <v>149</v>
      </c>
      <c r="E52" s="46" t="s">
        <v>150</v>
      </c>
      <c r="F52" s="46" t="s">
        <v>148</v>
      </c>
      <c r="J52" s="46">
        <v>0</v>
      </c>
      <c r="L52" s="46" t="s">
        <v>148</v>
      </c>
      <c r="M52" s="46" t="str">
        <f>'2. Autoevaluacion'!E52</f>
        <v>Elija una opción</v>
      </c>
      <c r="O52" s="46">
        <v>20</v>
      </c>
      <c r="P52" s="46" t="s">
        <v>96</v>
      </c>
      <c r="Q52" s="46" t="s">
        <v>101</v>
      </c>
    </row>
    <row r="53" spans="1:17" x14ac:dyDescent="0.45">
      <c r="A53" s="46">
        <v>21</v>
      </c>
      <c r="B53" s="46" t="s">
        <v>96</v>
      </c>
      <c r="C53" s="46" t="s">
        <v>100</v>
      </c>
      <c r="D53" s="46" t="s">
        <v>151</v>
      </c>
      <c r="E53" s="46" t="s">
        <v>152</v>
      </c>
      <c r="F53" s="46" t="s">
        <v>106</v>
      </c>
      <c r="J53" s="46">
        <v>0</v>
      </c>
      <c r="L53" s="46" t="s">
        <v>106</v>
      </c>
      <c r="M53" s="46" t="str">
        <f>'2. Autoevaluacion'!E53</f>
        <v>Elija una opción</v>
      </c>
      <c r="O53" s="46">
        <v>21</v>
      </c>
      <c r="P53" s="46" t="s">
        <v>96</v>
      </c>
      <c r="Q53" s="46" t="s">
        <v>101</v>
      </c>
    </row>
    <row r="54" spans="1:17" x14ac:dyDescent="0.45">
      <c r="A54" s="46">
        <v>22</v>
      </c>
      <c r="B54" s="46" t="s">
        <v>96</v>
      </c>
      <c r="C54" s="46" t="s">
        <v>157</v>
      </c>
      <c r="D54" s="46" t="s">
        <v>155</v>
      </c>
      <c r="E54" s="46" t="s">
        <v>156</v>
      </c>
      <c r="F54" s="46" t="s">
        <v>154</v>
      </c>
      <c r="J54" s="46">
        <v>0</v>
      </c>
      <c r="L54" s="46" t="s">
        <v>154</v>
      </c>
      <c r="M54" s="46" t="str">
        <f>'2. Autoevaluacion'!E54</f>
        <v>Elija una opción</v>
      </c>
      <c r="O54" s="46">
        <v>22</v>
      </c>
      <c r="P54" s="46" t="s">
        <v>96</v>
      </c>
      <c r="Q54" s="46" t="s">
        <v>635</v>
      </c>
    </row>
    <row r="55" spans="1:17" x14ac:dyDescent="0.45">
      <c r="A55" s="46">
        <v>23</v>
      </c>
      <c r="B55" s="46" t="s">
        <v>96</v>
      </c>
      <c r="C55" s="46" t="s">
        <v>157</v>
      </c>
      <c r="D55" s="46" t="s">
        <v>160</v>
      </c>
      <c r="E55" s="46" t="s">
        <v>161</v>
      </c>
      <c r="F55" s="46" t="s">
        <v>159</v>
      </c>
      <c r="J55" s="46">
        <v>0</v>
      </c>
      <c r="L55" s="46" t="s">
        <v>159</v>
      </c>
      <c r="M55" s="46" t="str">
        <f>'2. Autoevaluacion'!E55</f>
        <v>Elija una opción</v>
      </c>
      <c r="O55" s="46">
        <v>23</v>
      </c>
      <c r="P55" s="46" t="s">
        <v>96</v>
      </c>
      <c r="Q55" s="46" t="s">
        <v>162</v>
      </c>
    </row>
    <row r="56" spans="1:17" x14ac:dyDescent="0.45">
      <c r="A56" s="46">
        <v>24</v>
      </c>
      <c r="B56" s="46" t="s">
        <v>96</v>
      </c>
      <c r="C56" s="46" t="s">
        <v>157</v>
      </c>
      <c r="D56" s="46" t="s">
        <v>163</v>
      </c>
      <c r="E56" s="46" t="s">
        <v>164</v>
      </c>
      <c r="F56" s="46" t="s">
        <v>106</v>
      </c>
      <c r="J56" s="46">
        <v>0</v>
      </c>
      <c r="L56" s="46" t="s">
        <v>106</v>
      </c>
      <c r="M56" s="46" t="str">
        <f>'2. Autoevaluacion'!E56</f>
        <v>Elija una opción</v>
      </c>
      <c r="O56" s="46">
        <v>24</v>
      </c>
      <c r="P56" s="46" t="s">
        <v>96</v>
      </c>
      <c r="Q56" s="46" t="s">
        <v>636</v>
      </c>
    </row>
    <row r="57" spans="1:17" x14ac:dyDescent="0.45">
      <c r="A57" s="46">
        <v>25</v>
      </c>
      <c r="B57" s="46" t="s">
        <v>96</v>
      </c>
      <c r="C57" s="46" t="s">
        <v>157</v>
      </c>
      <c r="D57" s="46" t="s">
        <v>583</v>
      </c>
      <c r="E57" s="46" t="s">
        <v>166</v>
      </c>
      <c r="F57" s="46" t="s">
        <v>165</v>
      </c>
      <c r="J57" s="46">
        <v>0</v>
      </c>
      <c r="L57" s="46" t="s">
        <v>165</v>
      </c>
      <c r="M57" s="46" t="str">
        <f>'2. Autoevaluacion'!E57</f>
        <v>Elija una opción</v>
      </c>
      <c r="O57" s="46">
        <v>25</v>
      </c>
      <c r="P57" s="46" t="s">
        <v>96</v>
      </c>
      <c r="Q57" s="46" t="s">
        <v>167</v>
      </c>
    </row>
    <row r="58" spans="1:17" x14ac:dyDescent="0.45">
      <c r="A58" s="46">
        <v>26</v>
      </c>
      <c r="B58" s="46" t="s">
        <v>96</v>
      </c>
      <c r="C58" s="46" t="s">
        <v>157</v>
      </c>
      <c r="D58" s="46" t="s">
        <v>168</v>
      </c>
      <c r="E58" s="46" t="s">
        <v>169</v>
      </c>
      <c r="F58" s="46" t="s">
        <v>148</v>
      </c>
      <c r="J58" s="46">
        <v>0</v>
      </c>
      <c r="L58" s="46" t="s">
        <v>148</v>
      </c>
      <c r="M58" s="46" t="str">
        <f>'2. Autoevaluacion'!E58</f>
        <v>Elija una opción</v>
      </c>
      <c r="O58" s="46">
        <v>26</v>
      </c>
      <c r="P58" s="46" t="s">
        <v>96</v>
      </c>
      <c r="Q58" s="46" t="s">
        <v>101</v>
      </c>
    </row>
    <row r="59" spans="1:17" x14ac:dyDescent="0.45">
      <c r="A59" s="46">
        <v>27</v>
      </c>
      <c r="B59" s="46" t="s">
        <v>96</v>
      </c>
      <c r="C59" s="46" t="s">
        <v>157</v>
      </c>
      <c r="D59" s="46" t="s">
        <v>170</v>
      </c>
      <c r="E59" s="46" t="s">
        <v>171</v>
      </c>
      <c r="F59" s="46" t="s">
        <v>106</v>
      </c>
      <c r="J59" s="46">
        <v>0</v>
      </c>
      <c r="L59" s="46" t="s">
        <v>106</v>
      </c>
      <c r="M59" s="46" t="str">
        <f>'2. Autoevaluacion'!E59</f>
        <v>Elija una opción</v>
      </c>
      <c r="O59" s="46">
        <v>27</v>
      </c>
      <c r="P59" s="46" t="s">
        <v>96</v>
      </c>
      <c r="Q59" s="46" t="s">
        <v>637</v>
      </c>
    </row>
    <row r="60" spans="1:17" x14ac:dyDescent="0.45">
      <c r="A60" s="46">
        <v>28</v>
      </c>
      <c r="B60" s="46" t="s">
        <v>96</v>
      </c>
      <c r="C60" s="46" t="s">
        <v>173</v>
      </c>
      <c r="D60" s="46" t="s">
        <v>584</v>
      </c>
      <c r="E60" s="46" t="s">
        <v>172</v>
      </c>
      <c r="F60" s="46" t="s">
        <v>106</v>
      </c>
      <c r="J60" s="46">
        <v>0</v>
      </c>
      <c r="L60" s="46" t="s">
        <v>106</v>
      </c>
      <c r="M60" s="46" t="str">
        <f>'2. Autoevaluacion'!E60</f>
        <v>Elija una opción</v>
      </c>
      <c r="O60" s="46">
        <v>28</v>
      </c>
      <c r="P60" s="46" t="s">
        <v>96</v>
      </c>
      <c r="Q60" s="46" t="s">
        <v>174</v>
      </c>
    </row>
    <row r="61" spans="1:17" x14ac:dyDescent="0.45">
      <c r="A61" s="46">
        <v>29</v>
      </c>
      <c r="B61" s="46" t="s">
        <v>96</v>
      </c>
      <c r="C61" s="46" t="s">
        <v>173</v>
      </c>
      <c r="D61" s="46" t="s">
        <v>585</v>
      </c>
      <c r="E61" s="46" t="s">
        <v>662</v>
      </c>
      <c r="F61" s="46" t="s">
        <v>106</v>
      </c>
      <c r="J61" s="46">
        <v>0</v>
      </c>
      <c r="L61" s="46" t="s">
        <v>106</v>
      </c>
      <c r="M61" s="46" t="str">
        <f>'2. Autoevaluacion'!E61</f>
        <v>Elija una opción</v>
      </c>
      <c r="O61" s="46">
        <v>29</v>
      </c>
      <c r="P61" s="46" t="s">
        <v>96</v>
      </c>
      <c r="Q61" s="46" t="s">
        <v>638</v>
      </c>
    </row>
    <row r="62" spans="1:17" x14ac:dyDescent="0.45">
      <c r="A62" s="46">
        <v>30</v>
      </c>
      <c r="B62" s="46" t="s">
        <v>96</v>
      </c>
      <c r="C62" s="46" t="s">
        <v>173</v>
      </c>
      <c r="D62" s="46" t="s">
        <v>176</v>
      </c>
      <c r="E62" s="46" t="s">
        <v>177</v>
      </c>
      <c r="F62" s="46" t="s">
        <v>106</v>
      </c>
      <c r="J62" s="46">
        <v>0</v>
      </c>
      <c r="L62" s="46" t="s">
        <v>106</v>
      </c>
      <c r="M62" s="46" t="str">
        <f>'2. Autoevaluacion'!E62</f>
        <v>Elija una opción</v>
      </c>
      <c r="O62" s="46">
        <v>30</v>
      </c>
      <c r="P62" s="46" t="s">
        <v>96</v>
      </c>
      <c r="Q62" s="46" t="s">
        <v>178</v>
      </c>
    </row>
    <row r="63" spans="1:17" x14ac:dyDescent="0.45">
      <c r="A63" s="46">
        <v>31</v>
      </c>
      <c r="B63" s="46" t="s">
        <v>96</v>
      </c>
      <c r="C63" s="46" t="s">
        <v>173</v>
      </c>
      <c r="D63" s="46" t="s">
        <v>179</v>
      </c>
      <c r="E63" s="46" t="s">
        <v>180</v>
      </c>
      <c r="F63" s="46" t="s">
        <v>106</v>
      </c>
      <c r="J63" s="46">
        <v>0</v>
      </c>
      <c r="L63" s="46" t="s">
        <v>106</v>
      </c>
      <c r="M63" s="46" t="str">
        <f>'2. Autoevaluacion'!E63</f>
        <v>Elija una opción</v>
      </c>
      <c r="O63" s="46">
        <v>31</v>
      </c>
      <c r="P63" s="46" t="s">
        <v>96</v>
      </c>
      <c r="Q63" s="46" t="s">
        <v>101</v>
      </c>
    </row>
    <row r="64" spans="1:17" x14ac:dyDescent="0.45">
      <c r="A64" s="46">
        <v>32</v>
      </c>
      <c r="B64" s="46" t="s">
        <v>96</v>
      </c>
      <c r="C64" s="46" t="s">
        <v>173</v>
      </c>
      <c r="D64" s="46" t="s">
        <v>586</v>
      </c>
      <c r="E64" s="46" t="s">
        <v>614</v>
      </c>
      <c r="F64" s="46" t="s">
        <v>134</v>
      </c>
      <c r="J64" s="46">
        <v>0</v>
      </c>
      <c r="L64" s="46" t="s">
        <v>134</v>
      </c>
      <c r="M64" s="46" t="str">
        <f>'2. Autoevaluacion'!E64</f>
        <v>Elija una opción</v>
      </c>
      <c r="O64" s="46">
        <v>32</v>
      </c>
      <c r="P64" s="46" t="s">
        <v>96</v>
      </c>
      <c r="Q64" s="46" t="s">
        <v>101</v>
      </c>
    </row>
    <row r="65" spans="1:17" x14ac:dyDescent="0.45">
      <c r="A65" s="46">
        <v>33</v>
      </c>
      <c r="B65" s="46" t="s">
        <v>96</v>
      </c>
      <c r="C65" s="46" t="s">
        <v>173</v>
      </c>
      <c r="D65" s="46" t="s">
        <v>587</v>
      </c>
      <c r="E65" s="46" t="s">
        <v>181</v>
      </c>
      <c r="F65" s="46" t="s">
        <v>134</v>
      </c>
      <c r="J65" s="46">
        <v>0</v>
      </c>
      <c r="L65" s="46" t="s">
        <v>668</v>
      </c>
      <c r="M65" s="46" t="str">
        <f>'2. Autoevaluacion'!E65</f>
        <v>Elija una opción</v>
      </c>
      <c r="O65" s="46">
        <v>33</v>
      </c>
      <c r="P65" s="46" t="s">
        <v>96</v>
      </c>
      <c r="Q65" s="46" t="s">
        <v>101</v>
      </c>
    </row>
    <row r="66" spans="1:17" x14ac:dyDescent="0.45">
      <c r="A66" s="46">
        <v>34</v>
      </c>
      <c r="B66" s="46" t="s">
        <v>96</v>
      </c>
      <c r="C66" s="46" t="s">
        <v>173</v>
      </c>
      <c r="D66" s="46" t="s">
        <v>183</v>
      </c>
      <c r="E66" s="46" t="s">
        <v>184</v>
      </c>
      <c r="F66" s="46" t="s">
        <v>182</v>
      </c>
      <c r="J66" s="46">
        <v>0</v>
      </c>
      <c r="L66" s="46" t="s">
        <v>669</v>
      </c>
      <c r="M66" s="46" t="str">
        <f>'2. Autoevaluacion'!E66</f>
        <v>Elija una opción</v>
      </c>
      <c r="O66" s="46">
        <v>34</v>
      </c>
      <c r="P66" s="46" t="s">
        <v>96</v>
      </c>
      <c r="Q66" s="46" t="s">
        <v>101</v>
      </c>
    </row>
    <row r="67" spans="1:17" x14ac:dyDescent="0.45">
      <c r="A67" s="46">
        <v>35</v>
      </c>
      <c r="B67" s="46" t="s">
        <v>96</v>
      </c>
      <c r="C67" s="46" t="s">
        <v>173</v>
      </c>
      <c r="D67" s="46" t="s">
        <v>588</v>
      </c>
      <c r="E67" s="46" t="s">
        <v>615</v>
      </c>
      <c r="F67" s="46" t="s">
        <v>134</v>
      </c>
      <c r="J67" s="46">
        <v>0</v>
      </c>
      <c r="L67" s="46" t="s">
        <v>134</v>
      </c>
      <c r="M67" s="46" t="str">
        <f>'2. Autoevaluacion'!E67</f>
        <v>Elija una opción</v>
      </c>
      <c r="O67" s="46">
        <v>35</v>
      </c>
      <c r="P67" s="46" t="s">
        <v>96</v>
      </c>
      <c r="Q67" s="46" t="s">
        <v>101</v>
      </c>
    </row>
    <row r="68" spans="1:17" x14ac:dyDescent="0.45">
      <c r="A68" s="46">
        <v>36</v>
      </c>
      <c r="B68" s="46" t="s">
        <v>96</v>
      </c>
      <c r="C68" s="46" t="s">
        <v>173</v>
      </c>
      <c r="D68" s="46" t="s">
        <v>589</v>
      </c>
      <c r="E68" s="46" t="s">
        <v>616</v>
      </c>
      <c r="F68" s="46" t="s">
        <v>185</v>
      </c>
      <c r="J68" s="46">
        <v>0</v>
      </c>
      <c r="L68" s="46" t="s">
        <v>185</v>
      </c>
      <c r="M68" s="46" t="str">
        <f>'2. Autoevaluacion'!E68</f>
        <v>Elija una opción</v>
      </c>
      <c r="O68" s="46">
        <v>36</v>
      </c>
      <c r="P68" s="46" t="s">
        <v>96</v>
      </c>
      <c r="Q68" s="46" t="s">
        <v>101</v>
      </c>
    </row>
    <row r="69" spans="1:17" x14ac:dyDescent="0.45">
      <c r="A69" s="46">
        <v>37</v>
      </c>
      <c r="B69" s="46" t="s">
        <v>96</v>
      </c>
      <c r="C69" s="46" t="s">
        <v>173</v>
      </c>
      <c r="D69" s="46" t="s">
        <v>590</v>
      </c>
      <c r="E69" s="46" t="s">
        <v>187</v>
      </c>
      <c r="F69" s="46" t="s">
        <v>186</v>
      </c>
      <c r="J69" s="46">
        <v>0</v>
      </c>
      <c r="L69" s="46" t="s">
        <v>186</v>
      </c>
      <c r="M69" s="46" t="str">
        <f>'2. Autoevaluacion'!E69</f>
        <v>Elija una opción</v>
      </c>
      <c r="O69" s="46">
        <v>37</v>
      </c>
      <c r="P69" s="46" t="s">
        <v>96</v>
      </c>
      <c r="Q69" s="46" t="s">
        <v>101</v>
      </c>
    </row>
    <row r="70" spans="1:17" x14ac:dyDescent="0.45">
      <c r="A70" s="46">
        <v>38</v>
      </c>
      <c r="B70" s="46" t="s">
        <v>96</v>
      </c>
      <c r="C70" s="46" t="s">
        <v>173</v>
      </c>
      <c r="D70" s="46" t="s">
        <v>189</v>
      </c>
      <c r="E70" s="46" t="s">
        <v>190</v>
      </c>
      <c r="F70" s="46" t="s">
        <v>188</v>
      </c>
      <c r="J70" s="46">
        <v>0</v>
      </c>
      <c r="L70" s="46" t="s">
        <v>188</v>
      </c>
      <c r="M70" s="46" t="str">
        <f>'2. Autoevaluacion'!E70</f>
        <v>Elija una opción</v>
      </c>
      <c r="O70" s="46">
        <v>38</v>
      </c>
      <c r="P70" s="46" t="s">
        <v>96</v>
      </c>
      <c r="Q70" s="46" t="s">
        <v>101</v>
      </c>
    </row>
    <row r="71" spans="1:17" x14ac:dyDescent="0.45">
      <c r="A71" s="46">
        <v>39</v>
      </c>
      <c r="B71" s="46" t="s">
        <v>96</v>
      </c>
      <c r="C71" s="46" t="s">
        <v>173</v>
      </c>
      <c r="D71" s="46" t="s">
        <v>191</v>
      </c>
      <c r="E71" s="46" t="s">
        <v>192</v>
      </c>
      <c r="F71" s="46" t="s">
        <v>148</v>
      </c>
      <c r="J71" s="46">
        <v>0</v>
      </c>
      <c r="L71" s="46" t="s">
        <v>148</v>
      </c>
      <c r="M71" s="46" t="str">
        <f>'2. Autoevaluacion'!E71</f>
        <v>Elija una opción</v>
      </c>
      <c r="O71" s="46">
        <v>39</v>
      </c>
      <c r="P71" s="46" t="s">
        <v>96</v>
      </c>
      <c r="Q71" s="46" t="s">
        <v>101</v>
      </c>
    </row>
    <row r="72" spans="1:17" x14ac:dyDescent="0.45">
      <c r="A72" s="46">
        <v>40</v>
      </c>
      <c r="B72" s="46" t="s">
        <v>96</v>
      </c>
      <c r="C72" s="46" t="s">
        <v>173</v>
      </c>
      <c r="D72" s="46" t="s">
        <v>193</v>
      </c>
      <c r="E72" s="46" t="s">
        <v>194</v>
      </c>
      <c r="F72" s="46" t="s">
        <v>148</v>
      </c>
      <c r="J72" s="46">
        <v>0</v>
      </c>
      <c r="L72" s="46" t="s">
        <v>670</v>
      </c>
      <c r="M72" s="46" t="str">
        <f>'2. Autoevaluacion'!E72</f>
        <v>Elija una opción</v>
      </c>
      <c r="O72" s="46">
        <v>40</v>
      </c>
      <c r="P72" s="46" t="s">
        <v>96</v>
      </c>
      <c r="Q72" s="46" t="s">
        <v>101</v>
      </c>
    </row>
    <row r="73" spans="1:17" x14ac:dyDescent="0.45">
      <c r="A73" s="46">
        <v>41</v>
      </c>
      <c r="B73" s="46" t="s">
        <v>96</v>
      </c>
      <c r="C73" s="46" t="s">
        <v>173</v>
      </c>
      <c r="D73" s="46" t="s">
        <v>195</v>
      </c>
      <c r="E73" s="46" t="s">
        <v>196</v>
      </c>
      <c r="F73" s="46" t="s">
        <v>148</v>
      </c>
      <c r="J73" s="46">
        <v>0</v>
      </c>
      <c r="L73" s="46" t="s">
        <v>148</v>
      </c>
      <c r="M73" s="46" t="str">
        <f>'2. Autoevaluacion'!E73</f>
        <v>Elija una opción</v>
      </c>
      <c r="O73" s="46">
        <v>41</v>
      </c>
      <c r="P73" s="46" t="s">
        <v>96</v>
      </c>
      <c r="Q73" s="46" t="s">
        <v>101</v>
      </c>
    </row>
    <row r="74" spans="1:17" x14ac:dyDescent="0.45">
      <c r="A74" s="46">
        <v>42</v>
      </c>
      <c r="B74" s="46" t="s">
        <v>96</v>
      </c>
      <c r="C74" s="46" t="s">
        <v>173</v>
      </c>
      <c r="D74" s="46" t="s">
        <v>658</v>
      </c>
      <c r="E74" s="46" t="s">
        <v>617</v>
      </c>
      <c r="F74" s="46" t="s">
        <v>197</v>
      </c>
      <c r="J74" s="46">
        <v>0</v>
      </c>
      <c r="L74" s="46" t="s">
        <v>197</v>
      </c>
      <c r="M74" s="46" t="str">
        <f>'2. Autoevaluacion'!E74</f>
        <v>Elija una opción</v>
      </c>
      <c r="O74" s="46">
        <v>42</v>
      </c>
      <c r="P74" s="46" t="s">
        <v>96</v>
      </c>
      <c r="Q74" s="46" t="s">
        <v>639</v>
      </c>
    </row>
    <row r="75" spans="1:17" x14ac:dyDescent="0.45">
      <c r="A75" s="46">
        <v>43</v>
      </c>
      <c r="B75" s="46" t="s">
        <v>96</v>
      </c>
      <c r="C75" s="46" t="s">
        <v>173</v>
      </c>
      <c r="D75" s="46" t="s">
        <v>198</v>
      </c>
      <c r="E75" s="46" t="s">
        <v>199</v>
      </c>
      <c r="F75" s="46" t="s">
        <v>154</v>
      </c>
      <c r="J75" s="46">
        <v>0</v>
      </c>
      <c r="L75" s="46" t="s">
        <v>154</v>
      </c>
      <c r="M75" s="46" t="str">
        <f>'2. Autoevaluacion'!E75</f>
        <v>Elija una opción</v>
      </c>
      <c r="O75" s="46">
        <v>43</v>
      </c>
      <c r="P75" s="46" t="s">
        <v>96</v>
      </c>
      <c r="Q75" s="46" t="s">
        <v>130</v>
      </c>
    </row>
    <row r="76" spans="1:17" x14ac:dyDescent="0.45">
      <c r="A76" s="46">
        <v>44</v>
      </c>
      <c r="B76" s="46" t="s">
        <v>96</v>
      </c>
      <c r="C76" s="46" t="s">
        <v>173</v>
      </c>
      <c r="D76" s="46" t="s">
        <v>200</v>
      </c>
      <c r="E76" s="46" t="s">
        <v>201</v>
      </c>
      <c r="F76" s="46" t="s">
        <v>106</v>
      </c>
      <c r="J76" s="46">
        <v>0</v>
      </c>
      <c r="L76" s="46" t="s">
        <v>106</v>
      </c>
      <c r="M76" s="46" t="str">
        <f>'2. Autoevaluacion'!E76</f>
        <v>Elija una opción</v>
      </c>
      <c r="O76" s="46">
        <v>44</v>
      </c>
      <c r="P76" s="46" t="s">
        <v>96</v>
      </c>
      <c r="Q76" s="46" t="s">
        <v>202</v>
      </c>
    </row>
    <row r="77" spans="1:17" x14ac:dyDescent="0.45">
      <c r="A77" s="46">
        <v>45</v>
      </c>
      <c r="B77" s="46" t="s">
        <v>96</v>
      </c>
      <c r="C77" s="46" t="s">
        <v>204</v>
      </c>
      <c r="D77" s="46" t="s">
        <v>203</v>
      </c>
      <c r="E77" s="46" t="s">
        <v>618</v>
      </c>
      <c r="F77" s="46" t="s">
        <v>182</v>
      </c>
      <c r="J77" s="46">
        <v>0</v>
      </c>
      <c r="L77" s="46" t="s">
        <v>669</v>
      </c>
      <c r="M77" s="46" t="str">
        <f>'2. Autoevaluacion'!E77</f>
        <v>Elija una opción</v>
      </c>
      <c r="O77" s="46">
        <v>45</v>
      </c>
      <c r="P77" s="46" t="s">
        <v>96</v>
      </c>
      <c r="Q77" s="46" t="s">
        <v>101</v>
      </c>
    </row>
    <row r="78" spans="1:17" x14ac:dyDescent="0.45">
      <c r="A78" s="46">
        <v>46</v>
      </c>
      <c r="B78" s="46" t="s">
        <v>96</v>
      </c>
      <c r="C78" s="46" t="s">
        <v>204</v>
      </c>
      <c r="D78" s="46" t="s">
        <v>591</v>
      </c>
      <c r="E78" s="46" t="s">
        <v>205</v>
      </c>
      <c r="F78" s="46" t="s">
        <v>134</v>
      </c>
      <c r="J78" s="46">
        <v>0</v>
      </c>
      <c r="L78" s="46" t="s">
        <v>134</v>
      </c>
      <c r="M78" s="46" t="str">
        <f>'2. Autoevaluacion'!E78</f>
        <v>Elija una opción</v>
      </c>
      <c r="O78" s="46">
        <v>46</v>
      </c>
      <c r="P78" s="46" t="s">
        <v>96</v>
      </c>
      <c r="Q78" s="46" t="s">
        <v>101</v>
      </c>
    </row>
    <row r="79" spans="1:17" x14ac:dyDescent="0.45">
      <c r="A79" s="46">
        <v>47</v>
      </c>
      <c r="B79" s="46" t="s">
        <v>206</v>
      </c>
      <c r="C79" s="46" t="s">
        <v>100</v>
      </c>
      <c r="D79" s="46" t="s">
        <v>207</v>
      </c>
      <c r="E79" s="46" t="s">
        <v>208</v>
      </c>
      <c r="F79" s="46" t="s">
        <v>106</v>
      </c>
      <c r="J79" s="46">
        <v>0</v>
      </c>
      <c r="L79" s="46" t="s">
        <v>106</v>
      </c>
      <c r="M79" s="46" t="str">
        <f>'2. Autoevaluacion'!E79</f>
        <v>Elija una opción</v>
      </c>
      <c r="O79" s="46">
        <v>47</v>
      </c>
      <c r="P79" s="46" t="s">
        <v>206</v>
      </c>
      <c r="Q79" s="46" t="s">
        <v>209</v>
      </c>
    </row>
    <row r="80" spans="1:17" x14ac:dyDescent="0.45">
      <c r="A80" s="46">
        <v>48</v>
      </c>
      <c r="B80" s="46" t="s">
        <v>206</v>
      </c>
      <c r="C80" s="46" t="s">
        <v>157</v>
      </c>
      <c r="D80" s="46" t="s">
        <v>212</v>
      </c>
      <c r="E80" s="46" t="s">
        <v>213</v>
      </c>
      <c r="F80" s="46" t="s">
        <v>211</v>
      </c>
      <c r="J80" s="46">
        <v>0</v>
      </c>
      <c r="L80" s="46" t="s">
        <v>211</v>
      </c>
      <c r="M80" s="46" t="str">
        <f>'2. Autoevaluacion'!E80</f>
        <v>Elija una opción</v>
      </c>
      <c r="O80" s="46">
        <v>48</v>
      </c>
      <c r="P80" s="46" t="s">
        <v>206</v>
      </c>
      <c r="Q80" s="46" t="s">
        <v>101</v>
      </c>
    </row>
    <row r="81" spans="1:17" x14ac:dyDescent="0.45">
      <c r="A81" s="46">
        <v>49</v>
      </c>
      <c r="B81" s="46" t="s">
        <v>206</v>
      </c>
      <c r="C81" s="46" t="s">
        <v>173</v>
      </c>
      <c r="D81" s="46" t="s">
        <v>215</v>
      </c>
      <c r="E81" s="46" t="s">
        <v>216</v>
      </c>
      <c r="F81" s="46" t="s">
        <v>106</v>
      </c>
      <c r="J81" s="46">
        <v>0</v>
      </c>
      <c r="L81" s="46" t="s">
        <v>106</v>
      </c>
      <c r="M81" s="46" t="str">
        <f>'2. Autoevaluacion'!E81</f>
        <v>Elija una opción</v>
      </c>
      <c r="O81" s="46">
        <v>49</v>
      </c>
      <c r="P81" s="46" t="s">
        <v>206</v>
      </c>
      <c r="Q81" s="46" t="s">
        <v>640</v>
      </c>
    </row>
    <row r="82" spans="1:17" x14ac:dyDescent="0.45">
      <c r="A82" s="46">
        <v>50</v>
      </c>
      <c r="B82" s="46" t="s">
        <v>206</v>
      </c>
      <c r="C82" s="46" t="s">
        <v>173</v>
      </c>
      <c r="D82" s="46" t="s">
        <v>218</v>
      </c>
      <c r="E82" s="46" t="s">
        <v>219</v>
      </c>
      <c r="F82" s="46" t="s">
        <v>106</v>
      </c>
      <c r="J82" s="46">
        <v>0</v>
      </c>
      <c r="L82" s="46" t="s">
        <v>106</v>
      </c>
      <c r="M82" s="46" t="str">
        <f>'2. Autoevaluacion'!E82</f>
        <v>Elija una opción</v>
      </c>
      <c r="O82" s="46">
        <v>50</v>
      </c>
      <c r="P82" s="46" t="s">
        <v>206</v>
      </c>
      <c r="Q82" s="46" t="s">
        <v>220</v>
      </c>
    </row>
    <row r="83" spans="1:17" x14ac:dyDescent="0.45">
      <c r="A83" s="46">
        <v>51</v>
      </c>
      <c r="B83" s="46" t="s">
        <v>206</v>
      </c>
      <c r="C83" s="46" t="s">
        <v>173</v>
      </c>
      <c r="D83" s="46" t="s">
        <v>659</v>
      </c>
      <c r="E83" s="46" t="s">
        <v>221</v>
      </c>
      <c r="F83" s="46" t="s">
        <v>106</v>
      </c>
      <c r="J83" s="46">
        <v>0</v>
      </c>
      <c r="L83" s="46" t="s">
        <v>106</v>
      </c>
      <c r="M83" s="46" t="str">
        <f>'2. Autoevaluacion'!E83</f>
        <v>Elija una opción</v>
      </c>
      <c r="O83" s="46">
        <v>51</v>
      </c>
      <c r="P83" s="46" t="s">
        <v>206</v>
      </c>
      <c r="Q83" s="46" t="s">
        <v>222</v>
      </c>
    </row>
    <row r="84" spans="1:17" x14ac:dyDescent="0.45">
      <c r="A84" s="46">
        <v>52</v>
      </c>
      <c r="B84" s="46" t="s">
        <v>206</v>
      </c>
      <c r="C84" s="46" t="s">
        <v>204</v>
      </c>
      <c r="D84" s="46" t="s">
        <v>223</v>
      </c>
      <c r="E84" s="46" t="s">
        <v>224</v>
      </c>
      <c r="F84" s="46" t="s">
        <v>106</v>
      </c>
      <c r="J84" s="46">
        <v>0</v>
      </c>
      <c r="L84" s="46" t="s">
        <v>106</v>
      </c>
      <c r="M84" s="46" t="str">
        <f>'2. Autoevaluacion'!E84</f>
        <v>Elija una opción</v>
      </c>
      <c r="O84" s="46">
        <v>52</v>
      </c>
      <c r="P84" s="46" t="s">
        <v>206</v>
      </c>
      <c r="Q84" s="46" t="s">
        <v>225</v>
      </c>
    </row>
    <row r="85" spans="1:17" x14ac:dyDescent="0.45">
      <c r="A85" s="46">
        <v>53</v>
      </c>
      <c r="B85" s="46" t="s">
        <v>206</v>
      </c>
      <c r="C85" s="46" t="s">
        <v>204</v>
      </c>
      <c r="D85" s="46" t="s">
        <v>227</v>
      </c>
      <c r="E85" s="46" t="s">
        <v>228</v>
      </c>
      <c r="F85" s="46" t="s">
        <v>106</v>
      </c>
      <c r="J85" s="46">
        <v>0</v>
      </c>
      <c r="L85" s="46" t="s">
        <v>106</v>
      </c>
      <c r="M85" s="46" t="str">
        <f>'2. Autoevaluacion'!E85</f>
        <v>Elija una opción</v>
      </c>
      <c r="O85" s="46">
        <v>53</v>
      </c>
      <c r="P85" s="46" t="s">
        <v>206</v>
      </c>
      <c r="Q85" s="46" t="s">
        <v>229</v>
      </c>
    </row>
    <row r="86" spans="1:17" x14ac:dyDescent="0.45">
      <c r="A86" s="46">
        <v>54</v>
      </c>
      <c r="B86" s="46" t="s">
        <v>206</v>
      </c>
      <c r="C86" s="46" t="s">
        <v>204</v>
      </c>
      <c r="D86" s="46" t="s">
        <v>604</v>
      </c>
      <c r="E86" s="46" t="s">
        <v>231</v>
      </c>
      <c r="F86" s="46" t="s">
        <v>230</v>
      </c>
      <c r="J86" s="46">
        <v>0</v>
      </c>
      <c r="L86" s="46" t="s">
        <v>230</v>
      </c>
      <c r="M86" s="46" t="str">
        <f>'2. Autoevaluacion'!E86</f>
        <v>Elija una opción</v>
      </c>
      <c r="O86" s="46">
        <v>54</v>
      </c>
      <c r="P86" s="46" t="s">
        <v>206</v>
      </c>
      <c r="Q86" s="46" t="s">
        <v>641</v>
      </c>
    </row>
    <row r="87" spans="1:17" x14ac:dyDescent="0.45">
      <c r="A87" s="46">
        <v>55</v>
      </c>
      <c r="B87" s="46" t="s">
        <v>206</v>
      </c>
      <c r="C87" s="46" t="s">
        <v>204</v>
      </c>
      <c r="D87" s="46" t="s">
        <v>605</v>
      </c>
      <c r="E87" s="46" t="s">
        <v>233</v>
      </c>
      <c r="F87" s="46" t="s">
        <v>211</v>
      </c>
      <c r="J87" s="46">
        <v>0</v>
      </c>
      <c r="L87" s="46" t="s">
        <v>671</v>
      </c>
      <c r="M87" s="46" t="str">
        <f>'2. Autoevaluacion'!E87</f>
        <v>Elija una opción</v>
      </c>
      <c r="O87" s="46">
        <v>55</v>
      </c>
      <c r="P87" s="46" t="s">
        <v>206</v>
      </c>
      <c r="Q87" s="46" t="s">
        <v>101</v>
      </c>
    </row>
    <row r="88" spans="1:17" x14ac:dyDescent="0.45">
      <c r="A88" s="46">
        <v>56</v>
      </c>
      <c r="B88" s="46" t="s">
        <v>234</v>
      </c>
      <c r="C88" s="46" t="s">
        <v>100</v>
      </c>
      <c r="D88" s="46" t="s">
        <v>235</v>
      </c>
      <c r="E88" s="46" t="s">
        <v>236</v>
      </c>
      <c r="F88" s="46" t="s">
        <v>234</v>
      </c>
      <c r="J88" s="46">
        <v>0</v>
      </c>
      <c r="L88" s="46" t="s">
        <v>234</v>
      </c>
      <c r="M88" s="46" t="str">
        <f>'2. Autoevaluacion'!E88</f>
        <v>Elija una opción</v>
      </c>
      <c r="O88" s="46">
        <v>56</v>
      </c>
      <c r="P88" s="46" t="s">
        <v>234</v>
      </c>
      <c r="Q88" s="46" t="s">
        <v>101</v>
      </c>
    </row>
    <row r="89" spans="1:17" x14ac:dyDescent="0.45">
      <c r="A89" s="46">
        <v>57</v>
      </c>
      <c r="B89" s="46" t="s">
        <v>234</v>
      </c>
      <c r="C89" s="46" t="s">
        <v>157</v>
      </c>
      <c r="D89" s="46" t="s">
        <v>238</v>
      </c>
      <c r="E89" s="46" t="s">
        <v>239</v>
      </c>
      <c r="F89" s="46" t="s">
        <v>106</v>
      </c>
      <c r="J89" s="46">
        <v>0</v>
      </c>
      <c r="L89" s="46" t="s">
        <v>106</v>
      </c>
      <c r="M89" s="46" t="str">
        <f>'2. Autoevaluacion'!E89</f>
        <v>Elija una opción</v>
      </c>
      <c r="O89" s="46">
        <v>57</v>
      </c>
      <c r="P89" s="46" t="s">
        <v>234</v>
      </c>
      <c r="Q89" s="46" t="s">
        <v>240</v>
      </c>
    </row>
    <row r="90" spans="1:17" x14ac:dyDescent="0.45">
      <c r="A90" s="46">
        <v>58</v>
      </c>
      <c r="B90" s="46" t="s">
        <v>234</v>
      </c>
      <c r="C90" s="46" t="s">
        <v>157</v>
      </c>
      <c r="D90" s="46" t="s">
        <v>241</v>
      </c>
      <c r="E90" s="46" t="s">
        <v>242</v>
      </c>
      <c r="F90" s="46" t="s">
        <v>106</v>
      </c>
      <c r="J90" s="46">
        <v>0</v>
      </c>
      <c r="L90" s="46" t="s">
        <v>106</v>
      </c>
      <c r="M90" s="46" t="str">
        <f>'2. Autoevaluacion'!E90</f>
        <v>Elija una opción</v>
      </c>
      <c r="O90" s="46">
        <v>58</v>
      </c>
      <c r="P90" s="46" t="s">
        <v>234</v>
      </c>
      <c r="Q90" s="46" t="s">
        <v>642</v>
      </c>
    </row>
    <row r="91" spans="1:17" x14ac:dyDescent="0.45">
      <c r="A91" s="46">
        <v>59</v>
      </c>
      <c r="B91" s="46" t="s">
        <v>234</v>
      </c>
      <c r="C91" s="46" t="s">
        <v>157</v>
      </c>
      <c r="D91" s="46" t="s">
        <v>245</v>
      </c>
      <c r="E91" s="46" t="s">
        <v>246</v>
      </c>
      <c r="F91" s="46" t="s">
        <v>244</v>
      </c>
      <c r="J91" s="46">
        <v>0</v>
      </c>
      <c r="L91" s="46" t="s">
        <v>244</v>
      </c>
      <c r="M91" s="46" t="str">
        <f>'2. Autoevaluacion'!E91</f>
        <v>Elija una opción</v>
      </c>
      <c r="O91" s="46">
        <v>59</v>
      </c>
      <c r="P91" s="46" t="s">
        <v>234</v>
      </c>
      <c r="Q91" s="46" t="s">
        <v>101</v>
      </c>
    </row>
    <row r="92" spans="1:17" x14ac:dyDescent="0.45">
      <c r="A92" s="46">
        <v>60</v>
      </c>
      <c r="B92" s="46" t="s">
        <v>234</v>
      </c>
      <c r="C92" s="46" t="s">
        <v>173</v>
      </c>
      <c r="D92" s="46" t="s">
        <v>248</v>
      </c>
      <c r="E92" s="46" t="s">
        <v>249</v>
      </c>
      <c r="F92" s="46" t="s">
        <v>234</v>
      </c>
      <c r="J92" s="46">
        <v>0</v>
      </c>
      <c r="L92" s="46" t="s">
        <v>234</v>
      </c>
      <c r="M92" s="46" t="str">
        <f>'2. Autoevaluacion'!E92</f>
        <v>Elija una opción</v>
      </c>
      <c r="O92" s="46">
        <v>60</v>
      </c>
      <c r="P92" s="46" t="s">
        <v>234</v>
      </c>
      <c r="Q92" s="46" t="s">
        <v>101</v>
      </c>
    </row>
    <row r="93" spans="1:17" x14ac:dyDescent="0.45">
      <c r="A93" s="46">
        <v>61</v>
      </c>
      <c r="B93" s="46" t="s">
        <v>234</v>
      </c>
      <c r="C93" s="46" t="s">
        <v>173</v>
      </c>
      <c r="D93" s="46" t="s">
        <v>606</v>
      </c>
      <c r="E93" s="46" t="s">
        <v>250</v>
      </c>
      <c r="F93" s="46" t="s">
        <v>234</v>
      </c>
      <c r="J93" s="46">
        <v>0</v>
      </c>
      <c r="L93" s="46" t="s">
        <v>234</v>
      </c>
      <c r="M93" s="46" t="str">
        <f>'2. Autoevaluacion'!E93</f>
        <v>Elija una opción</v>
      </c>
      <c r="O93" s="46">
        <v>61</v>
      </c>
      <c r="P93" s="46" t="s">
        <v>234</v>
      </c>
      <c r="Q93" s="46" t="s">
        <v>101</v>
      </c>
    </row>
    <row r="94" spans="1:17" x14ac:dyDescent="0.45">
      <c r="A94" s="46">
        <v>62</v>
      </c>
      <c r="B94" s="46" t="s">
        <v>234</v>
      </c>
      <c r="C94" s="46" t="s">
        <v>173</v>
      </c>
      <c r="D94" s="46" t="s">
        <v>251</v>
      </c>
      <c r="E94" s="46" t="s">
        <v>252</v>
      </c>
      <c r="F94" s="46" t="s">
        <v>234</v>
      </c>
      <c r="J94" s="46">
        <v>0</v>
      </c>
      <c r="L94" s="46" t="s">
        <v>234</v>
      </c>
      <c r="M94" s="46" t="str">
        <f>'2. Autoevaluacion'!E94</f>
        <v>Elija una opción</v>
      </c>
      <c r="O94" s="46">
        <v>62</v>
      </c>
      <c r="P94" s="46" t="s">
        <v>234</v>
      </c>
      <c r="Q94" s="46" t="s">
        <v>101</v>
      </c>
    </row>
    <row r="95" spans="1:17" x14ac:dyDescent="0.45">
      <c r="A95" s="46">
        <v>63</v>
      </c>
      <c r="B95" s="46" t="s">
        <v>234</v>
      </c>
      <c r="C95" s="46" t="s">
        <v>204</v>
      </c>
      <c r="D95" s="46" t="s">
        <v>253</v>
      </c>
      <c r="E95" s="46" t="s">
        <v>254</v>
      </c>
      <c r="F95" s="46" t="s">
        <v>234</v>
      </c>
      <c r="J95" s="46">
        <v>0</v>
      </c>
      <c r="L95" s="46" t="s">
        <v>672</v>
      </c>
      <c r="M95" s="46" t="str">
        <f>'2. Autoevaluacion'!E95</f>
        <v>Elija una opción</v>
      </c>
      <c r="O95" s="46">
        <v>63</v>
      </c>
      <c r="P95" s="46" t="s">
        <v>234</v>
      </c>
      <c r="Q95" s="46" t="s">
        <v>101</v>
      </c>
    </row>
    <row r="96" spans="1:17" x14ac:dyDescent="0.45">
      <c r="A96" s="46">
        <v>64</v>
      </c>
      <c r="B96" s="46" t="s">
        <v>255</v>
      </c>
      <c r="C96" s="46" t="s">
        <v>100</v>
      </c>
      <c r="D96" s="46" t="s">
        <v>257</v>
      </c>
      <c r="E96" s="46" t="s">
        <v>258</v>
      </c>
      <c r="F96" s="46" t="s">
        <v>256</v>
      </c>
      <c r="J96" s="46">
        <v>0</v>
      </c>
      <c r="L96" s="46" t="s">
        <v>256</v>
      </c>
      <c r="M96" s="46" t="str">
        <f>'2. Autoevaluacion'!E96</f>
        <v>Elija una opción</v>
      </c>
      <c r="O96" s="46">
        <v>64</v>
      </c>
      <c r="P96" s="46" t="s">
        <v>255</v>
      </c>
      <c r="Q96" s="46" t="s">
        <v>101</v>
      </c>
    </row>
    <row r="97" spans="1:17" x14ac:dyDescent="0.45">
      <c r="A97" s="46">
        <v>65</v>
      </c>
      <c r="B97" s="46" t="s">
        <v>255</v>
      </c>
      <c r="C97" s="46" t="s">
        <v>173</v>
      </c>
      <c r="D97" s="46" t="s">
        <v>260</v>
      </c>
      <c r="E97" s="46" t="s">
        <v>239</v>
      </c>
      <c r="F97" s="46" t="s">
        <v>106</v>
      </c>
      <c r="J97" s="46">
        <v>0</v>
      </c>
      <c r="L97" s="46" t="s">
        <v>106</v>
      </c>
      <c r="M97" s="46" t="str">
        <f>'2. Autoevaluacion'!E97</f>
        <v>Elija una opción</v>
      </c>
      <c r="O97" s="46">
        <v>65</v>
      </c>
      <c r="P97" s="46" t="s">
        <v>255</v>
      </c>
      <c r="Q97" s="46" t="s">
        <v>643</v>
      </c>
    </row>
    <row r="98" spans="1:17" x14ac:dyDescent="0.45">
      <c r="A98" s="46">
        <v>66</v>
      </c>
      <c r="B98" s="46" t="s">
        <v>255</v>
      </c>
      <c r="C98" s="46" t="s">
        <v>173</v>
      </c>
      <c r="D98" s="46" t="s">
        <v>262</v>
      </c>
      <c r="E98" s="46" t="s">
        <v>263</v>
      </c>
      <c r="F98" s="46" t="s">
        <v>106</v>
      </c>
      <c r="J98" s="46">
        <v>0</v>
      </c>
      <c r="L98" s="46" t="s">
        <v>106</v>
      </c>
      <c r="M98" s="46" t="str">
        <f>'2. Autoevaluacion'!E98</f>
        <v>Elija una opción</v>
      </c>
      <c r="O98" s="46">
        <v>66</v>
      </c>
      <c r="P98" s="46" t="s">
        <v>255</v>
      </c>
      <c r="Q98" s="46" t="s">
        <v>264</v>
      </c>
    </row>
    <row r="99" spans="1:17" x14ac:dyDescent="0.45">
      <c r="A99" s="46">
        <v>67</v>
      </c>
      <c r="B99" s="46" t="s">
        <v>255</v>
      </c>
      <c r="C99" s="46" t="s">
        <v>204</v>
      </c>
      <c r="D99" s="46" t="s">
        <v>265</v>
      </c>
      <c r="E99" s="46" t="s">
        <v>266</v>
      </c>
      <c r="F99" s="46" t="s">
        <v>256</v>
      </c>
      <c r="J99" s="46">
        <v>0</v>
      </c>
      <c r="L99" s="46" t="s">
        <v>256</v>
      </c>
      <c r="M99" s="46" t="str">
        <f>'2. Autoevaluacion'!E99</f>
        <v>Elija una opción</v>
      </c>
      <c r="O99" s="46">
        <v>67</v>
      </c>
      <c r="P99" s="46" t="s">
        <v>255</v>
      </c>
      <c r="Q99" s="46" t="s">
        <v>101</v>
      </c>
    </row>
    <row r="100" spans="1:17" x14ac:dyDescent="0.45">
      <c r="A100" s="46">
        <v>68</v>
      </c>
      <c r="B100" s="46" t="s">
        <v>255</v>
      </c>
      <c r="C100" s="46" t="s">
        <v>204</v>
      </c>
      <c r="D100" s="46" t="s">
        <v>267</v>
      </c>
      <c r="E100" s="46" t="s">
        <v>268</v>
      </c>
      <c r="F100" s="46" t="s">
        <v>106</v>
      </c>
      <c r="J100" s="46">
        <v>0</v>
      </c>
      <c r="L100" s="46" t="s">
        <v>106</v>
      </c>
      <c r="M100" s="46" t="str">
        <f>'2. Autoevaluacion'!E100</f>
        <v>Elija una opción</v>
      </c>
      <c r="O100" s="46">
        <v>68</v>
      </c>
      <c r="P100" s="46" t="s">
        <v>255</v>
      </c>
      <c r="Q100" s="46" t="s">
        <v>269</v>
      </c>
    </row>
    <row r="101" spans="1:17" x14ac:dyDescent="0.45">
      <c r="A101" s="46">
        <v>69</v>
      </c>
      <c r="B101" s="46" t="s">
        <v>255</v>
      </c>
      <c r="C101" s="46" t="s">
        <v>204</v>
      </c>
      <c r="D101" s="46" t="s">
        <v>607</v>
      </c>
      <c r="E101" s="46" t="s">
        <v>270</v>
      </c>
      <c r="F101" s="46" t="s">
        <v>256</v>
      </c>
      <c r="J101" s="46">
        <v>0</v>
      </c>
      <c r="L101" s="46" t="s">
        <v>673</v>
      </c>
      <c r="M101" s="46" t="str">
        <f>'2. Autoevaluacion'!E101</f>
        <v>Elija una opción</v>
      </c>
      <c r="O101" s="46">
        <v>69</v>
      </c>
      <c r="P101" s="46" t="s">
        <v>255</v>
      </c>
      <c r="Q101" s="46" t="s">
        <v>101</v>
      </c>
    </row>
    <row r="102" spans="1:17" x14ac:dyDescent="0.45">
      <c r="A102" s="46">
        <v>70</v>
      </c>
      <c r="B102" s="46" t="s">
        <v>271</v>
      </c>
      <c r="C102" s="46" t="s">
        <v>100</v>
      </c>
      <c r="D102" s="46" t="s">
        <v>272</v>
      </c>
      <c r="E102" s="46" t="s">
        <v>273</v>
      </c>
      <c r="F102" s="46" t="s">
        <v>106</v>
      </c>
      <c r="J102" s="46">
        <v>0</v>
      </c>
      <c r="L102" s="46" t="s">
        <v>106</v>
      </c>
      <c r="M102" s="46" t="str">
        <f>'2. Autoevaluacion'!E102</f>
        <v>Elija una opción</v>
      </c>
      <c r="O102" s="46">
        <v>70</v>
      </c>
      <c r="P102" s="46" t="s">
        <v>271</v>
      </c>
      <c r="Q102" s="46" t="s">
        <v>274</v>
      </c>
    </row>
    <row r="103" spans="1:17" x14ac:dyDescent="0.45">
      <c r="A103" s="46">
        <v>71</v>
      </c>
      <c r="B103" s="46" t="s">
        <v>271</v>
      </c>
      <c r="C103" s="46" t="s">
        <v>100</v>
      </c>
      <c r="D103" s="46" t="s">
        <v>592</v>
      </c>
      <c r="E103" s="46" t="s">
        <v>619</v>
      </c>
      <c r="F103" s="46" t="s">
        <v>276</v>
      </c>
      <c r="J103" s="46">
        <v>0</v>
      </c>
      <c r="L103" s="46" t="s">
        <v>674</v>
      </c>
      <c r="M103" s="46" t="str">
        <f>'2. Autoevaluacion'!E103</f>
        <v>Elija una opción</v>
      </c>
      <c r="O103" s="46">
        <v>71</v>
      </c>
      <c r="P103" s="46" t="s">
        <v>271</v>
      </c>
      <c r="Q103" s="46" t="s">
        <v>101</v>
      </c>
    </row>
    <row r="104" spans="1:17" x14ac:dyDescent="0.45">
      <c r="A104" s="46">
        <v>72</v>
      </c>
      <c r="B104" s="46" t="s">
        <v>271</v>
      </c>
      <c r="C104" s="46" t="s">
        <v>157</v>
      </c>
      <c r="D104" s="46" t="s">
        <v>278</v>
      </c>
      <c r="E104" s="46" t="s">
        <v>239</v>
      </c>
      <c r="F104" s="46" t="s">
        <v>106</v>
      </c>
      <c r="J104" s="46">
        <v>0</v>
      </c>
      <c r="L104" s="46" t="s">
        <v>106</v>
      </c>
      <c r="M104" s="46" t="str">
        <f>'2. Autoevaluacion'!E104</f>
        <v>Elija una opción</v>
      </c>
      <c r="O104" s="46">
        <v>72</v>
      </c>
      <c r="P104" s="46" t="s">
        <v>271</v>
      </c>
      <c r="Q104" s="46" t="s">
        <v>279</v>
      </c>
    </row>
    <row r="105" spans="1:17" x14ac:dyDescent="0.45">
      <c r="A105" s="46">
        <v>73</v>
      </c>
      <c r="B105" s="46" t="s">
        <v>271</v>
      </c>
      <c r="C105" s="46" t="s">
        <v>157</v>
      </c>
      <c r="D105" s="46" t="s">
        <v>282</v>
      </c>
      <c r="E105" s="46" t="s">
        <v>283</v>
      </c>
      <c r="F105" s="46" t="s">
        <v>281</v>
      </c>
      <c r="J105" s="46">
        <v>0</v>
      </c>
      <c r="L105" s="46" t="s">
        <v>281</v>
      </c>
      <c r="M105" s="46" t="str">
        <f>'2. Autoevaluacion'!E105</f>
        <v>Elija una opción</v>
      </c>
      <c r="O105" s="46">
        <v>73</v>
      </c>
      <c r="P105" s="46" t="s">
        <v>271</v>
      </c>
      <c r="Q105" s="46" t="s">
        <v>101</v>
      </c>
    </row>
    <row r="106" spans="1:17" x14ac:dyDescent="0.45">
      <c r="A106" s="46">
        <v>74</v>
      </c>
      <c r="B106" s="46" t="s">
        <v>271</v>
      </c>
      <c r="C106" s="46" t="s">
        <v>173</v>
      </c>
      <c r="D106" s="46" t="s">
        <v>285</v>
      </c>
      <c r="E106" s="46" t="s">
        <v>286</v>
      </c>
      <c r="F106" s="46" t="s">
        <v>106</v>
      </c>
      <c r="J106" s="46">
        <v>0</v>
      </c>
      <c r="L106" s="46" t="s">
        <v>106</v>
      </c>
      <c r="M106" s="46" t="str">
        <f>'2. Autoevaluacion'!E106</f>
        <v>Elija una opción</v>
      </c>
      <c r="O106" s="46">
        <v>74</v>
      </c>
      <c r="P106" s="46" t="s">
        <v>271</v>
      </c>
      <c r="Q106" s="46" t="s">
        <v>287</v>
      </c>
    </row>
    <row r="107" spans="1:17" x14ac:dyDescent="0.45">
      <c r="A107" s="46">
        <v>75</v>
      </c>
      <c r="B107" s="46" t="s">
        <v>271</v>
      </c>
      <c r="C107" s="46" t="s">
        <v>173</v>
      </c>
      <c r="D107" s="46" t="s">
        <v>288</v>
      </c>
      <c r="E107" s="46" t="s">
        <v>239</v>
      </c>
      <c r="F107" s="46" t="s">
        <v>106</v>
      </c>
      <c r="J107" s="46">
        <v>0</v>
      </c>
      <c r="L107" s="46" t="s">
        <v>106</v>
      </c>
      <c r="M107" s="46" t="str">
        <f>'2. Autoevaluacion'!E107</f>
        <v>Elija una opción</v>
      </c>
      <c r="O107" s="46">
        <v>75</v>
      </c>
      <c r="P107" s="46" t="s">
        <v>271</v>
      </c>
      <c r="Q107" s="46" t="s">
        <v>289</v>
      </c>
    </row>
    <row r="108" spans="1:17" x14ac:dyDescent="0.45">
      <c r="A108" s="46">
        <v>76</v>
      </c>
      <c r="B108" s="46" t="s">
        <v>271</v>
      </c>
      <c r="C108" s="46" t="s">
        <v>173</v>
      </c>
      <c r="D108" s="46" t="s">
        <v>290</v>
      </c>
      <c r="E108" s="46" t="s">
        <v>291</v>
      </c>
      <c r="F108" s="46" t="s">
        <v>106</v>
      </c>
      <c r="J108" s="46">
        <v>0</v>
      </c>
      <c r="L108" s="46" t="s">
        <v>106</v>
      </c>
      <c r="M108" s="46" t="str">
        <f>'2. Autoevaluacion'!E108</f>
        <v>Elija una opción</v>
      </c>
      <c r="O108" s="46">
        <v>76</v>
      </c>
      <c r="P108" s="46" t="s">
        <v>271</v>
      </c>
      <c r="Q108" s="46" t="s">
        <v>644</v>
      </c>
    </row>
    <row r="109" spans="1:17" x14ac:dyDescent="0.45">
      <c r="A109" s="46">
        <v>77</v>
      </c>
      <c r="B109" s="46" t="s">
        <v>271</v>
      </c>
      <c r="C109" s="46" t="s">
        <v>173</v>
      </c>
      <c r="D109" s="46" t="s">
        <v>292</v>
      </c>
      <c r="E109" s="46" t="s">
        <v>293</v>
      </c>
      <c r="F109" s="46" t="s">
        <v>106</v>
      </c>
      <c r="J109" s="46">
        <v>0</v>
      </c>
      <c r="L109" s="46" t="s">
        <v>106</v>
      </c>
      <c r="M109" s="46" t="str">
        <f>'2. Autoevaluacion'!E109</f>
        <v>Elija una opción</v>
      </c>
      <c r="O109" s="46">
        <v>77</v>
      </c>
      <c r="P109" s="46" t="s">
        <v>271</v>
      </c>
      <c r="Q109" s="46" t="s">
        <v>645</v>
      </c>
    </row>
    <row r="110" spans="1:17" x14ac:dyDescent="0.45">
      <c r="A110" s="46">
        <v>78</v>
      </c>
      <c r="B110" s="46" t="s">
        <v>271</v>
      </c>
      <c r="C110" s="46" t="s">
        <v>173</v>
      </c>
      <c r="D110" s="46" t="s">
        <v>295</v>
      </c>
      <c r="E110" s="46" t="s">
        <v>296</v>
      </c>
      <c r="F110" s="46" t="s">
        <v>294</v>
      </c>
      <c r="J110" s="46">
        <v>0</v>
      </c>
      <c r="L110" s="46" t="s">
        <v>294</v>
      </c>
      <c r="M110" s="46" t="str">
        <f>'2. Autoevaluacion'!E110</f>
        <v>Elija una opción</v>
      </c>
      <c r="O110" s="46">
        <v>78</v>
      </c>
      <c r="P110" s="46" t="s">
        <v>271</v>
      </c>
      <c r="Q110" s="46" t="s">
        <v>101</v>
      </c>
    </row>
    <row r="111" spans="1:17" x14ac:dyDescent="0.45">
      <c r="A111" s="46">
        <v>79</v>
      </c>
      <c r="B111" s="46" t="s">
        <v>271</v>
      </c>
      <c r="C111" s="46" t="s">
        <v>173</v>
      </c>
      <c r="D111" s="46" t="s">
        <v>593</v>
      </c>
      <c r="E111" s="46" t="s">
        <v>298</v>
      </c>
      <c r="F111" s="46" t="s">
        <v>297</v>
      </c>
      <c r="J111" s="46">
        <v>0</v>
      </c>
      <c r="L111" s="46" t="s">
        <v>675</v>
      </c>
      <c r="M111" s="46" t="str">
        <f>'2. Autoevaluacion'!E111</f>
        <v>Elija una opción</v>
      </c>
      <c r="O111" s="46">
        <v>79</v>
      </c>
      <c r="P111" s="46" t="s">
        <v>271</v>
      </c>
      <c r="Q111" s="46" t="s">
        <v>101</v>
      </c>
    </row>
    <row r="112" spans="1:17" x14ac:dyDescent="0.45">
      <c r="A112" s="46">
        <v>80</v>
      </c>
      <c r="B112" s="46" t="s">
        <v>271</v>
      </c>
      <c r="C112" s="46" t="s">
        <v>173</v>
      </c>
      <c r="D112" s="46" t="s">
        <v>299</v>
      </c>
      <c r="E112" s="46" t="s">
        <v>300</v>
      </c>
      <c r="F112" s="46" t="s">
        <v>281</v>
      </c>
      <c r="J112" s="46">
        <v>0</v>
      </c>
      <c r="L112" s="46" t="s">
        <v>281</v>
      </c>
      <c r="M112" s="46" t="str">
        <f>'2. Autoevaluacion'!E112</f>
        <v>Elija una opción</v>
      </c>
      <c r="O112" s="46">
        <v>80</v>
      </c>
      <c r="P112" s="46" t="s">
        <v>271</v>
      </c>
      <c r="Q112" s="46" t="s">
        <v>101</v>
      </c>
    </row>
    <row r="113" spans="1:17" x14ac:dyDescent="0.45">
      <c r="A113" s="46">
        <v>81</v>
      </c>
      <c r="B113" s="46" t="s">
        <v>271</v>
      </c>
      <c r="C113" s="46" t="s">
        <v>173</v>
      </c>
      <c r="D113" s="46" t="s">
        <v>301</v>
      </c>
      <c r="E113" s="46" t="s">
        <v>302</v>
      </c>
      <c r="F113" s="46" t="s">
        <v>294</v>
      </c>
      <c r="J113" s="46">
        <v>0</v>
      </c>
      <c r="L113" s="46" t="s">
        <v>294</v>
      </c>
      <c r="M113" s="46" t="str">
        <f>'2. Autoevaluacion'!E113</f>
        <v>Elija una opción</v>
      </c>
      <c r="O113" s="46">
        <v>81</v>
      </c>
      <c r="P113" s="46" t="s">
        <v>271</v>
      </c>
      <c r="Q113" s="46" t="s">
        <v>101</v>
      </c>
    </row>
    <row r="114" spans="1:17" x14ac:dyDescent="0.45">
      <c r="A114" s="46">
        <v>82</v>
      </c>
      <c r="B114" s="46" t="s">
        <v>271</v>
      </c>
      <c r="C114" s="46" t="s">
        <v>173</v>
      </c>
      <c r="D114" s="46" t="s">
        <v>594</v>
      </c>
      <c r="E114" s="46" t="s">
        <v>304</v>
      </c>
      <c r="F114" s="46" t="s">
        <v>303</v>
      </c>
      <c r="J114" s="46">
        <v>0</v>
      </c>
      <c r="L114" s="46" t="s">
        <v>303</v>
      </c>
      <c r="M114" s="46" t="str">
        <f>'2. Autoevaluacion'!E114</f>
        <v>Elija una opción</v>
      </c>
      <c r="O114" s="46">
        <v>82</v>
      </c>
      <c r="P114" s="46" t="s">
        <v>271</v>
      </c>
      <c r="Q114" s="46" t="s">
        <v>101</v>
      </c>
    </row>
    <row r="115" spans="1:17" x14ac:dyDescent="0.45">
      <c r="A115" s="46">
        <v>83</v>
      </c>
      <c r="B115" s="46" t="s">
        <v>271</v>
      </c>
      <c r="C115" s="46" t="s">
        <v>173</v>
      </c>
      <c r="D115" s="46" t="s">
        <v>305</v>
      </c>
      <c r="E115" s="46" t="s">
        <v>306</v>
      </c>
      <c r="F115" s="46" t="s">
        <v>140</v>
      </c>
      <c r="J115" s="46">
        <v>0</v>
      </c>
      <c r="L115" s="46" t="s">
        <v>140</v>
      </c>
      <c r="M115" s="46" t="str">
        <f>'2. Autoevaluacion'!E115</f>
        <v>Elija una opción</v>
      </c>
      <c r="O115" s="46">
        <v>83</v>
      </c>
      <c r="P115" s="46" t="s">
        <v>271</v>
      </c>
      <c r="Q115" s="46" t="s">
        <v>101</v>
      </c>
    </row>
    <row r="116" spans="1:17" x14ac:dyDescent="0.45">
      <c r="A116" s="46">
        <v>84</v>
      </c>
      <c r="B116" s="46" t="s">
        <v>271</v>
      </c>
      <c r="C116" s="46" t="s">
        <v>204</v>
      </c>
      <c r="D116" s="46" t="s">
        <v>308</v>
      </c>
      <c r="E116" s="46" t="s">
        <v>309</v>
      </c>
      <c r="F116" s="46" t="s">
        <v>106</v>
      </c>
      <c r="J116" s="46">
        <v>0</v>
      </c>
      <c r="L116" s="46" t="s">
        <v>106</v>
      </c>
      <c r="M116" s="46" t="str">
        <f>'2. Autoevaluacion'!E116</f>
        <v>Elija una opción</v>
      </c>
      <c r="O116" s="46">
        <v>84</v>
      </c>
      <c r="P116" s="46" t="s">
        <v>271</v>
      </c>
      <c r="Q116" s="46" t="s">
        <v>310</v>
      </c>
    </row>
    <row r="117" spans="1:17" x14ac:dyDescent="0.45">
      <c r="A117" s="46">
        <v>85</v>
      </c>
      <c r="B117" s="46" t="s">
        <v>271</v>
      </c>
      <c r="C117" s="46" t="s">
        <v>204</v>
      </c>
      <c r="D117" s="46" t="s">
        <v>311</v>
      </c>
      <c r="E117" s="46" t="s">
        <v>312</v>
      </c>
      <c r="F117" s="46" t="s">
        <v>106</v>
      </c>
      <c r="J117" s="46">
        <v>0</v>
      </c>
      <c r="L117" s="46" t="s">
        <v>106</v>
      </c>
      <c r="M117" s="46" t="str">
        <f>'2. Autoevaluacion'!E117</f>
        <v>Elija una opción</v>
      </c>
      <c r="O117" s="46">
        <v>85</v>
      </c>
      <c r="P117" s="46" t="s">
        <v>271</v>
      </c>
      <c r="Q117" s="46" t="s">
        <v>313</v>
      </c>
    </row>
    <row r="118" spans="1:17" x14ac:dyDescent="0.45">
      <c r="A118" s="46">
        <v>86</v>
      </c>
      <c r="B118" s="46" t="s">
        <v>271</v>
      </c>
      <c r="C118" s="46" t="s">
        <v>204</v>
      </c>
      <c r="D118" s="46" t="s">
        <v>314</v>
      </c>
      <c r="E118" s="46" t="s">
        <v>315</v>
      </c>
      <c r="F118" s="46" t="s">
        <v>106</v>
      </c>
      <c r="J118" s="46">
        <v>0</v>
      </c>
      <c r="L118" s="46" t="s">
        <v>106</v>
      </c>
      <c r="M118" s="46" t="str">
        <f>'2. Autoevaluacion'!E118</f>
        <v>Elija una opción</v>
      </c>
      <c r="O118" s="46">
        <v>86</v>
      </c>
      <c r="P118" s="46" t="s">
        <v>271</v>
      </c>
      <c r="Q118" s="46" t="s">
        <v>316</v>
      </c>
    </row>
    <row r="119" spans="1:17" x14ac:dyDescent="0.45">
      <c r="A119" s="46">
        <v>87</v>
      </c>
      <c r="B119" s="46" t="s">
        <v>271</v>
      </c>
      <c r="C119" s="46" t="s">
        <v>204</v>
      </c>
      <c r="D119" s="46" t="s">
        <v>317</v>
      </c>
      <c r="E119" s="46" t="s">
        <v>318</v>
      </c>
      <c r="F119" s="46" t="s">
        <v>294</v>
      </c>
      <c r="J119" s="46">
        <v>0</v>
      </c>
      <c r="L119" s="46" t="s">
        <v>294</v>
      </c>
      <c r="M119" s="46" t="str">
        <f>'2. Autoevaluacion'!E119</f>
        <v>Elija una opción</v>
      </c>
      <c r="O119" s="46">
        <v>87</v>
      </c>
      <c r="P119" s="46" t="s">
        <v>271</v>
      </c>
      <c r="Q119" s="46" t="s">
        <v>101</v>
      </c>
    </row>
    <row r="120" spans="1:17" x14ac:dyDescent="0.45">
      <c r="A120" s="46">
        <v>88</v>
      </c>
      <c r="B120" s="46" t="s">
        <v>271</v>
      </c>
      <c r="C120" s="46" t="s">
        <v>204</v>
      </c>
      <c r="D120" s="46" t="s">
        <v>319</v>
      </c>
      <c r="E120" s="46" t="s">
        <v>320</v>
      </c>
      <c r="F120" s="46" t="s">
        <v>294</v>
      </c>
      <c r="J120" s="46">
        <v>0</v>
      </c>
      <c r="L120" s="46" t="s">
        <v>294</v>
      </c>
      <c r="M120" s="46" t="str">
        <f>'2. Autoevaluacion'!E120</f>
        <v>Elija una opción</v>
      </c>
      <c r="O120" s="46">
        <v>88</v>
      </c>
      <c r="P120" s="46" t="s">
        <v>271</v>
      </c>
      <c r="Q120" s="46" t="s">
        <v>101</v>
      </c>
    </row>
    <row r="121" spans="1:17" x14ac:dyDescent="0.45">
      <c r="A121" s="46">
        <v>89</v>
      </c>
      <c r="B121" s="46" t="s">
        <v>271</v>
      </c>
      <c r="C121" s="46" t="s">
        <v>204</v>
      </c>
      <c r="D121" s="46" t="s">
        <v>321</v>
      </c>
      <c r="E121" s="46" t="s">
        <v>322</v>
      </c>
      <c r="F121" s="46" t="s">
        <v>134</v>
      </c>
      <c r="J121" s="46">
        <v>0</v>
      </c>
      <c r="L121" s="46" t="s">
        <v>134</v>
      </c>
      <c r="M121" s="46" t="str">
        <f>'2. Autoevaluacion'!E121</f>
        <v>Elija una opción</v>
      </c>
      <c r="O121" s="46">
        <v>89</v>
      </c>
      <c r="P121" s="46" t="s">
        <v>271</v>
      </c>
      <c r="Q121" s="46" t="s">
        <v>101</v>
      </c>
    </row>
    <row r="122" spans="1:17" x14ac:dyDescent="0.45">
      <c r="A122" s="46">
        <v>90</v>
      </c>
      <c r="B122" s="46" t="s">
        <v>271</v>
      </c>
      <c r="C122" s="46" t="s">
        <v>204</v>
      </c>
      <c r="D122" s="46" t="s">
        <v>323</v>
      </c>
      <c r="E122" s="46" t="s">
        <v>324</v>
      </c>
      <c r="F122" s="46" t="s">
        <v>132</v>
      </c>
      <c r="J122" s="46">
        <v>0</v>
      </c>
      <c r="L122" s="46" t="s">
        <v>676</v>
      </c>
      <c r="M122" s="46" t="str">
        <f>'2. Autoevaluacion'!E122</f>
        <v>Elija una opción</v>
      </c>
      <c r="O122" s="46">
        <v>90</v>
      </c>
      <c r="P122" s="46" t="s">
        <v>271</v>
      </c>
      <c r="Q122" s="46" t="s">
        <v>101</v>
      </c>
    </row>
    <row r="123" spans="1:17" x14ac:dyDescent="0.45">
      <c r="A123" s="46">
        <v>91</v>
      </c>
      <c r="B123" s="46" t="s">
        <v>325</v>
      </c>
      <c r="C123" s="46" t="s">
        <v>100</v>
      </c>
      <c r="D123" s="46" t="s">
        <v>326</v>
      </c>
      <c r="E123" s="46" t="s">
        <v>327</v>
      </c>
      <c r="F123" s="46" t="s">
        <v>132</v>
      </c>
      <c r="J123" s="46">
        <v>0</v>
      </c>
      <c r="L123" s="46" t="s">
        <v>132</v>
      </c>
      <c r="M123" s="46" t="str">
        <f>'2. Autoevaluacion'!E123</f>
        <v>Elija una opción</v>
      </c>
      <c r="O123" s="46">
        <v>91</v>
      </c>
      <c r="P123" s="46" t="s">
        <v>325</v>
      </c>
      <c r="Q123" s="46" t="s">
        <v>101</v>
      </c>
    </row>
    <row r="124" spans="1:17" x14ac:dyDescent="0.45">
      <c r="A124" s="46">
        <v>92</v>
      </c>
      <c r="B124" s="46" t="s">
        <v>325</v>
      </c>
      <c r="C124" s="46" t="s">
        <v>100</v>
      </c>
      <c r="D124" s="46" t="s">
        <v>595</v>
      </c>
      <c r="E124" s="46" t="s">
        <v>239</v>
      </c>
      <c r="F124" s="46" t="s">
        <v>106</v>
      </c>
      <c r="J124" s="46">
        <v>0</v>
      </c>
      <c r="L124" s="46" t="s">
        <v>106</v>
      </c>
      <c r="M124" s="46" t="str">
        <f>'2. Autoevaluacion'!E124</f>
        <v>Elija una opción</v>
      </c>
      <c r="O124" s="46">
        <v>92</v>
      </c>
      <c r="P124" s="46" t="s">
        <v>325</v>
      </c>
      <c r="Q124" s="46" t="s">
        <v>646</v>
      </c>
    </row>
    <row r="125" spans="1:17" x14ac:dyDescent="0.45">
      <c r="A125" s="46">
        <v>93</v>
      </c>
      <c r="B125" s="46" t="s">
        <v>325</v>
      </c>
      <c r="C125" s="46" t="s">
        <v>157</v>
      </c>
      <c r="D125" s="46" t="s">
        <v>329</v>
      </c>
      <c r="E125" s="46" t="s">
        <v>330</v>
      </c>
      <c r="F125" s="46" t="s">
        <v>132</v>
      </c>
      <c r="J125" s="46">
        <v>0</v>
      </c>
      <c r="L125" s="46" t="s">
        <v>132</v>
      </c>
      <c r="M125" s="46" t="str">
        <f>'2. Autoevaluacion'!E125</f>
        <v>Elija una opción</v>
      </c>
      <c r="O125" s="46">
        <v>93</v>
      </c>
      <c r="P125" s="46" t="s">
        <v>325</v>
      </c>
      <c r="Q125" s="46" t="s">
        <v>101</v>
      </c>
    </row>
    <row r="126" spans="1:17" x14ac:dyDescent="0.45">
      <c r="A126" s="46">
        <v>94</v>
      </c>
      <c r="B126" s="46" t="s">
        <v>325</v>
      </c>
      <c r="C126" s="46" t="s">
        <v>173</v>
      </c>
      <c r="D126" s="46" t="s">
        <v>331</v>
      </c>
      <c r="E126" s="46" t="s">
        <v>332</v>
      </c>
      <c r="F126" s="46" t="s">
        <v>106</v>
      </c>
      <c r="J126" s="46">
        <v>0</v>
      </c>
      <c r="L126" s="46" t="s">
        <v>106</v>
      </c>
      <c r="M126" s="46" t="str">
        <f>'2. Autoevaluacion'!E126</f>
        <v>Elija una opción</v>
      </c>
      <c r="O126" s="46">
        <v>94</v>
      </c>
      <c r="P126" s="46" t="s">
        <v>325</v>
      </c>
      <c r="Q126" s="46" t="s">
        <v>647</v>
      </c>
    </row>
    <row r="127" spans="1:17" x14ac:dyDescent="0.45">
      <c r="A127" s="46">
        <v>95</v>
      </c>
      <c r="B127" s="46" t="s">
        <v>325</v>
      </c>
      <c r="C127" s="46" t="s">
        <v>173</v>
      </c>
      <c r="D127" s="46" t="s">
        <v>596</v>
      </c>
      <c r="E127" s="46" t="s">
        <v>334</v>
      </c>
      <c r="F127" s="46" t="s">
        <v>106</v>
      </c>
      <c r="J127" s="46">
        <v>0</v>
      </c>
      <c r="L127" s="46" t="s">
        <v>106</v>
      </c>
      <c r="M127" s="46" t="str">
        <f>'2. Autoevaluacion'!E127</f>
        <v>Elija una opción</v>
      </c>
      <c r="O127" s="46">
        <v>95</v>
      </c>
      <c r="P127" s="46" t="s">
        <v>325</v>
      </c>
      <c r="Q127" s="46" t="s">
        <v>335</v>
      </c>
    </row>
    <row r="128" spans="1:17" x14ac:dyDescent="0.45">
      <c r="A128" s="46">
        <v>96</v>
      </c>
      <c r="B128" s="46" t="s">
        <v>325</v>
      </c>
      <c r="C128" s="46" t="s">
        <v>204</v>
      </c>
      <c r="D128" s="46" t="s">
        <v>336</v>
      </c>
      <c r="E128" s="46" t="s">
        <v>337</v>
      </c>
      <c r="F128" s="46" t="s">
        <v>106</v>
      </c>
      <c r="J128" s="46">
        <v>0</v>
      </c>
      <c r="L128" s="46" t="s">
        <v>106</v>
      </c>
      <c r="M128" s="46" t="str">
        <f>'2. Autoevaluacion'!E128</f>
        <v>Elija una opción</v>
      </c>
      <c r="O128" s="46">
        <v>96</v>
      </c>
      <c r="P128" s="46" t="s">
        <v>325</v>
      </c>
      <c r="Q128" s="46" t="s">
        <v>648</v>
      </c>
    </row>
    <row r="129" spans="1:17" x14ac:dyDescent="0.45">
      <c r="A129" s="46">
        <v>97</v>
      </c>
      <c r="B129" s="46" t="s">
        <v>325</v>
      </c>
      <c r="C129" s="46" t="s">
        <v>204</v>
      </c>
      <c r="D129" s="46" t="s">
        <v>597</v>
      </c>
      <c r="E129" s="46" t="s">
        <v>620</v>
      </c>
      <c r="F129" s="46" t="s">
        <v>106</v>
      </c>
      <c r="J129" s="46">
        <v>0</v>
      </c>
      <c r="L129" s="46" t="s">
        <v>106</v>
      </c>
      <c r="M129" s="46" t="str">
        <f>'2. Autoevaluacion'!E129</f>
        <v>Elija una opción</v>
      </c>
      <c r="O129" s="46">
        <v>97</v>
      </c>
      <c r="P129" s="46" t="s">
        <v>325</v>
      </c>
      <c r="Q129" s="46" t="s">
        <v>649</v>
      </c>
    </row>
    <row r="130" spans="1:17" x14ac:dyDescent="0.45">
      <c r="A130" s="46">
        <v>98</v>
      </c>
      <c r="B130" s="46" t="s">
        <v>339</v>
      </c>
      <c r="C130" s="46" t="s">
        <v>100</v>
      </c>
      <c r="D130" s="46" t="s">
        <v>598</v>
      </c>
      <c r="E130" s="46" t="s">
        <v>341</v>
      </c>
      <c r="F130" s="46" t="s">
        <v>340</v>
      </c>
      <c r="J130" s="46">
        <v>0</v>
      </c>
      <c r="L130" s="46" t="s">
        <v>340</v>
      </c>
      <c r="M130" s="46" t="str">
        <f>'2. Autoevaluacion'!E130</f>
        <v>Elija una opción</v>
      </c>
      <c r="O130" s="46">
        <v>98</v>
      </c>
      <c r="P130" s="46" t="s">
        <v>339</v>
      </c>
      <c r="Q130" s="46" t="s">
        <v>101</v>
      </c>
    </row>
    <row r="131" spans="1:17" x14ac:dyDescent="0.45">
      <c r="A131" s="46">
        <v>99</v>
      </c>
      <c r="B131" s="46" t="s">
        <v>339</v>
      </c>
      <c r="C131" s="46" t="s">
        <v>173</v>
      </c>
      <c r="D131" s="46" t="s">
        <v>342</v>
      </c>
      <c r="E131" s="46" t="s">
        <v>343</v>
      </c>
      <c r="F131" s="46" t="s">
        <v>340</v>
      </c>
      <c r="J131" s="46">
        <v>0</v>
      </c>
      <c r="L131" s="46" t="s">
        <v>340</v>
      </c>
      <c r="M131" s="46" t="str">
        <f>'2. Autoevaluacion'!E131</f>
        <v>Elija una opción</v>
      </c>
      <c r="O131" s="46">
        <v>99</v>
      </c>
      <c r="P131" s="46" t="s">
        <v>339</v>
      </c>
      <c r="Q131" s="46" t="s">
        <v>101</v>
      </c>
    </row>
    <row r="132" spans="1:17" x14ac:dyDescent="0.45">
      <c r="A132" s="46">
        <v>100</v>
      </c>
      <c r="B132" s="46" t="s">
        <v>339</v>
      </c>
      <c r="C132" s="46" t="s">
        <v>173</v>
      </c>
      <c r="D132" s="46" t="s">
        <v>344</v>
      </c>
      <c r="E132" s="46" t="s">
        <v>345</v>
      </c>
      <c r="F132" s="46" t="s">
        <v>340</v>
      </c>
      <c r="J132" s="46">
        <v>0</v>
      </c>
      <c r="L132" s="46" t="s">
        <v>340</v>
      </c>
      <c r="M132" s="46" t="str">
        <f>'2. Autoevaluacion'!E132</f>
        <v>Elija una opción</v>
      </c>
      <c r="O132" s="46">
        <v>100</v>
      </c>
      <c r="P132" s="46" t="s">
        <v>339</v>
      </c>
      <c r="Q132" s="46" t="s">
        <v>101</v>
      </c>
    </row>
    <row r="133" spans="1:17" x14ac:dyDescent="0.45">
      <c r="A133" s="46">
        <v>101</v>
      </c>
      <c r="B133" s="46" t="s">
        <v>339</v>
      </c>
      <c r="C133" s="46" t="s">
        <v>204</v>
      </c>
      <c r="D133" s="46" t="s">
        <v>599</v>
      </c>
      <c r="E133" s="46" t="s">
        <v>621</v>
      </c>
      <c r="F133" s="46" t="s">
        <v>106</v>
      </c>
      <c r="J133" s="46">
        <v>0</v>
      </c>
      <c r="L133" s="46" t="s">
        <v>106</v>
      </c>
      <c r="M133" s="46" t="str">
        <f>'2. Autoevaluacion'!E133</f>
        <v>Elija una opción</v>
      </c>
      <c r="O133" s="46">
        <v>101</v>
      </c>
      <c r="P133" s="46" t="s">
        <v>339</v>
      </c>
      <c r="Q133" s="46" t="s">
        <v>220</v>
      </c>
    </row>
    <row r="134" spans="1:17" x14ac:dyDescent="0.45">
      <c r="A134" s="46">
        <v>102</v>
      </c>
      <c r="B134" s="46" t="s">
        <v>339</v>
      </c>
      <c r="C134" s="46" t="s">
        <v>204</v>
      </c>
      <c r="D134" s="46" t="s">
        <v>346</v>
      </c>
      <c r="E134" s="46" t="s">
        <v>347</v>
      </c>
      <c r="F134" s="46" t="s">
        <v>106</v>
      </c>
      <c r="J134" s="46">
        <v>0</v>
      </c>
      <c r="L134" s="46" t="s">
        <v>106</v>
      </c>
      <c r="M134" s="46" t="str">
        <f>'2. Autoevaluacion'!E134</f>
        <v>Elija una opción</v>
      </c>
      <c r="O134" s="46">
        <v>102</v>
      </c>
      <c r="P134" s="46" t="s">
        <v>339</v>
      </c>
      <c r="Q134" s="46" t="s">
        <v>348</v>
      </c>
    </row>
    <row r="135" spans="1:17" x14ac:dyDescent="0.45">
      <c r="A135" s="46">
        <v>103</v>
      </c>
      <c r="B135" s="46" t="s">
        <v>339</v>
      </c>
      <c r="C135" s="46" t="s">
        <v>204</v>
      </c>
      <c r="D135" s="46" t="s">
        <v>349</v>
      </c>
      <c r="E135" s="46" t="s">
        <v>622</v>
      </c>
      <c r="F135" s="46" t="s">
        <v>106</v>
      </c>
      <c r="J135" s="46">
        <v>0</v>
      </c>
      <c r="L135" s="46" t="s">
        <v>106</v>
      </c>
      <c r="M135" s="46" t="str">
        <f>'2. Autoevaluacion'!E135</f>
        <v>Elija una opción</v>
      </c>
      <c r="O135" s="46">
        <v>103</v>
      </c>
      <c r="P135" s="46" t="s">
        <v>339</v>
      </c>
      <c r="Q135" s="46" t="s">
        <v>350</v>
      </c>
    </row>
    <row r="136" spans="1:17" x14ac:dyDescent="0.45">
      <c r="A136" s="46">
        <v>104</v>
      </c>
      <c r="B136" s="46" t="s">
        <v>339</v>
      </c>
      <c r="C136" s="46" t="s">
        <v>204</v>
      </c>
      <c r="D136" s="46" t="s">
        <v>600</v>
      </c>
      <c r="E136" s="46" t="s">
        <v>352</v>
      </c>
      <c r="F136" s="46" t="s">
        <v>351</v>
      </c>
      <c r="J136" s="46">
        <v>0</v>
      </c>
      <c r="L136" s="46" t="s">
        <v>677</v>
      </c>
      <c r="M136" s="46" t="str">
        <f>'2. Autoevaluacion'!E136</f>
        <v>Elija una opción</v>
      </c>
      <c r="O136" s="46">
        <v>104</v>
      </c>
      <c r="P136" s="46" t="s">
        <v>339</v>
      </c>
      <c r="Q136" s="46" t="s">
        <v>353</v>
      </c>
    </row>
    <row r="137" spans="1:17" x14ac:dyDescent="0.45">
      <c r="A137" s="46">
        <v>105</v>
      </c>
      <c r="B137" s="46" t="s">
        <v>339</v>
      </c>
      <c r="C137" s="46" t="s">
        <v>204</v>
      </c>
      <c r="D137" s="46" t="s">
        <v>355</v>
      </c>
      <c r="E137" s="46" t="s">
        <v>356</v>
      </c>
      <c r="F137" s="46" t="s">
        <v>106</v>
      </c>
      <c r="J137" s="46">
        <v>0</v>
      </c>
      <c r="L137" s="46" t="s">
        <v>106</v>
      </c>
      <c r="M137" s="46" t="str">
        <f>'2. Autoevaluacion'!E137</f>
        <v>Elija una opción</v>
      </c>
      <c r="O137" s="46">
        <v>105</v>
      </c>
      <c r="P137" s="46" t="s">
        <v>339</v>
      </c>
      <c r="Q137" s="46" t="s">
        <v>357</v>
      </c>
    </row>
    <row r="138" spans="1:17" x14ac:dyDescent="0.45">
      <c r="A138" s="46">
        <v>106</v>
      </c>
      <c r="B138" s="46" t="s">
        <v>339</v>
      </c>
      <c r="C138" s="46" t="s">
        <v>204</v>
      </c>
      <c r="D138" s="46" t="s">
        <v>601</v>
      </c>
      <c r="E138" s="46" t="s">
        <v>623</v>
      </c>
      <c r="F138" s="46" t="s">
        <v>106</v>
      </c>
      <c r="J138" s="46">
        <v>0</v>
      </c>
      <c r="L138" s="46" t="s">
        <v>106</v>
      </c>
      <c r="M138" s="46" t="str">
        <f>'2. Autoevaluacion'!E138</f>
        <v>Elija una opción</v>
      </c>
      <c r="O138" s="46">
        <v>106</v>
      </c>
      <c r="P138" s="46" t="s">
        <v>339</v>
      </c>
      <c r="Q138" s="46" t="s">
        <v>650</v>
      </c>
    </row>
    <row r="139" spans="1:17" x14ac:dyDescent="0.45">
      <c r="A139" s="46">
        <v>107</v>
      </c>
      <c r="B139" s="46" t="s">
        <v>339</v>
      </c>
      <c r="C139" s="46" t="s">
        <v>204</v>
      </c>
      <c r="D139" s="46" t="s">
        <v>359</v>
      </c>
      <c r="E139" s="46" t="s">
        <v>360</v>
      </c>
      <c r="F139" s="46" t="s">
        <v>234</v>
      </c>
      <c r="J139" s="46">
        <v>0</v>
      </c>
      <c r="L139" s="46" t="s">
        <v>672</v>
      </c>
      <c r="M139" s="46" t="str">
        <f>'2. Autoevaluacion'!E139</f>
        <v>Elija una opción</v>
      </c>
      <c r="O139" s="46">
        <v>107</v>
      </c>
      <c r="P139" s="46" t="s">
        <v>339</v>
      </c>
      <c r="Q139" s="46" t="s">
        <v>101</v>
      </c>
    </row>
    <row r="140" spans="1:17" x14ac:dyDescent="0.45">
      <c r="A140" s="46">
        <v>108</v>
      </c>
      <c r="B140" s="46" t="s">
        <v>339</v>
      </c>
      <c r="C140" s="46" t="s">
        <v>204</v>
      </c>
      <c r="D140" s="46" t="s">
        <v>682</v>
      </c>
      <c r="E140" s="46" t="s">
        <v>624</v>
      </c>
      <c r="F140" s="46" t="s">
        <v>106</v>
      </c>
      <c r="J140" s="46">
        <v>0</v>
      </c>
      <c r="L140" s="46" t="s">
        <v>106</v>
      </c>
      <c r="M140" s="46" t="str">
        <f>'2. Autoevaluacion'!E140</f>
        <v>Elija una opción</v>
      </c>
      <c r="O140" s="46">
        <v>108</v>
      </c>
      <c r="P140" s="46" t="s">
        <v>339</v>
      </c>
      <c r="Q140" s="46" t="s">
        <v>362</v>
      </c>
    </row>
    <row r="141" spans="1:17" x14ac:dyDescent="0.45">
      <c r="A141" s="46">
        <v>109</v>
      </c>
      <c r="B141" s="46" t="s">
        <v>364</v>
      </c>
      <c r="C141" s="46" t="s">
        <v>100</v>
      </c>
      <c r="D141" s="46" t="s">
        <v>365</v>
      </c>
      <c r="E141" s="46" t="s">
        <v>366</v>
      </c>
      <c r="F141" s="46" t="s">
        <v>106</v>
      </c>
      <c r="J141" s="46">
        <v>0</v>
      </c>
      <c r="L141" s="46" t="s">
        <v>106</v>
      </c>
      <c r="M141" s="46" t="str">
        <f>'2. Autoevaluacion'!E141</f>
        <v>Elija una opción</v>
      </c>
      <c r="O141" s="46">
        <v>109</v>
      </c>
      <c r="P141" s="46" t="s">
        <v>364</v>
      </c>
      <c r="Q141" s="46" t="s">
        <v>367</v>
      </c>
    </row>
    <row r="142" spans="1:17" x14ac:dyDescent="0.45">
      <c r="A142" s="46">
        <v>110</v>
      </c>
      <c r="B142" s="46" t="s">
        <v>364</v>
      </c>
      <c r="C142" s="46" t="s">
        <v>157</v>
      </c>
      <c r="D142" s="46" t="s">
        <v>369</v>
      </c>
      <c r="E142" s="46" t="s">
        <v>370</v>
      </c>
      <c r="F142" s="46" t="s">
        <v>106</v>
      </c>
      <c r="J142" s="46">
        <v>0</v>
      </c>
      <c r="L142" s="46" t="s">
        <v>106</v>
      </c>
      <c r="M142" s="46" t="str">
        <f>'2. Autoevaluacion'!E142</f>
        <v>Elija una opción</v>
      </c>
      <c r="O142" s="46">
        <v>110</v>
      </c>
      <c r="P142" s="46" t="s">
        <v>364</v>
      </c>
      <c r="Q142" s="46" t="s">
        <v>371</v>
      </c>
    </row>
    <row r="143" spans="1:17" x14ac:dyDescent="0.45">
      <c r="A143" s="46">
        <v>111</v>
      </c>
      <c r="B143" s="46" t="s">
        <v>364</v>
      </c>
      <c r="C143" s="46" t="s">
        <v>173</v>
      </c>
      <c r="D143" s="46" t="s">
        <v>373</v>
      </c>
      <c r="E143" s="46" t="s">
        <v>374</v>
      </c>
      <c r="F143" s="46" t="s">
        <v>106</v>
      </c>
      <c r="J143" s="46">
        <v>0</v>
      </c>
      <c r="L143" s="46" t="s">
        <v>106</v>
      </c>
      <c r="M143" s="46" t="str">
        <f>'2. Autoevaluacion'!E143</f>
        <v>Elija una opción</v>
      </c>
      <c r="O143" s="46">
        <v>111</v>
      </c>
      <c r="P143" s="46" t="s">
        <v>364</v>
      </c>
      <c r="Q143" s="46" t="s">
        <v>651</v>
      </c>
    </row>
    <row r="144" spans="1:17" x14ac:dyDescent="0.45">
      <c r="A144" s="46">
        <v>112</v>
      </c>
      <c r="B144" s="46" t="s">
        <v>364</v>
      </c>
      <c r="C144" s="46" t="s">
        <v>173</v>
      </c>
      <c r="D144" s="46" t="s">
        <v>608</v>
      </c>
      <c r="E144" s="46" t="s">
        <v>376</v>
      </c>
      <c r="F144" s="46" t="s">
        <v>375</v>
      </c>
      <c r="J144" s="46">
        <v>0</v>
      </c>
      <c r="L144" s="46" t="s">
        <v>375</v>
      </c>
      <c r="M144" s="46" t="str">
        <f>'2. Autoevaluacion'!E144</f>
        <v>Elija una opción</v>
      </c>
      <c r="O144" s="46">
        <v>112</v>
      </c>
      <c r="P144" s="46" t="s">
        <v>364</v>
      </c>
      <c r="Q144" s="46" t="s">
        <v>101</v>
      </c>
    </row>
    <row r="145" spans="1:17" x14ac:dyDescent="0.45">
      <c r="A145" s="46">
        <v>113</v>
      </c>
      <c r="B145" s="46" t="s">
        <v>364</v>
      </c>
      <c r="C145" s="46" t="s">
        <v>173</v>
      </c>
      <c r="D145" s="46" t="s">
        <v>609</v>
      </c>
      <c r="E145" s="46" t="s">
        <v>377</v>
      </c>
      <c r="F145" s="46" t="s">
        <v>375</v>
      </c>
      <c r="J145" s="46">
        <v>0</v>
      </c>
      <c r="L145" s="46" t="s">
        <v>678</v>
      </c>
      <c r="M145" s="46" t="str">
        <f>'2. Autoevaluacion'!E145</f>
        <v>Elija una opción</v>
      </c>
      <c r="O145" s="46">
        <v>113</v>
      </c>
      <c r="P145" s="46" t="s">
        <v>364</v>
      </c>
      <c r="Q145" s="46" t="s">
        <v>101</v>
      </c>
    </row>
    <row r="146" spans="1:17" x14ac:dyDescent="0.45">
      <c r="A146" s="46">
        <v>114</v>
      </c>
      <c r="B146" s="46" t="s">
        <v>364</v>
      </c>
      <c r="C146" s="46" t="s">
        <v>173</v>
      </c>
      <c r="D146" s="46" t="s">
        <v>379</v>
      </c>
      <c r="E146" s="46" t="s">
        <v>380</v>
      </c>
      <c r="F146" s="46" t="s">
        <v>281</v>
      </c>
      <c r="J146" s="46">
        <v>0</v>
      </c>
      <c r="L146" s="46" t="s">
        <v>281</v>
      </c>
      <c r="M146" s="46" t="str">
        <f>'2. Autoevaluacion'!E146</f>
        <v>Elija una opción</v>
      </c>
      <c r="O146" s="46">
        <v>114</v>
      </c>
      <c r="P146" s="46" t="s">
        <v>364</v>
      </c>
      <c r="Q146" s="46" t="s">
        <v>101</v>
      </c>
    </row>
    <row r="147" spans="1:17" x14ac:dyDescent="0.45">
      <c r="A147" s="46">
        <v>115</v>
      </c>
      <c r="B147" s="46" t="s">
        <v>364</v>
      </c>
      <c r="C147" s="46" t="s">
        <v>204</v>
      </c>
      <c r="D147" s="46" t="s">
        <v>382</v>
      </c>
      <c r="E147" s="46" t="s">
        <v>625</v>
      </c>
      <c r="F147" s="46" t="s">
        <v>106</v>
      </c>
      <c r="J147" s="46">
        <v>0</v>
      </c>
      <c r="L147" s="46" t="s">
        <v>106</v>
      </c>
      <c r="M147" s="46" t="str">
        <f>'2. Autoevaluacion'!E147</f>
        <v>Elija una opción</v>
      </c>
      <c r="O147" s="46">
        <v>115</v>
      </c>
      <c r="P147" s="46" t="s">
        <v>364</v>
      </c>
      <c r="Q147" s="46" t="s">
        <v>652</v>
      </c>
    </row>
    <row r="148" spans="1:17" x14ac:dyDescent="0.45">
      <c r="A148" s="46">
        <v>116</v>
      </c>
      <c r="B148" s="46" t="s">
        <v>364</v>
      </c>
      <c r="C148" s="46" t="s">
        <v>204</v>
      </c>
      <c r="D148" s="46" t="s">
        <v>384</v>
      </c>
      <c r="E148" s="46" t="s">
        <v>385</v>
      </c>
      <c r="F148" s="46" t="s">
        <v>106</v>
      </c>
      <c r="J148" s="46">
        <v>0</v>
      </c>
      <c r="L148" s="46" t="s">
        <v>106</v>
      </c>
      <c r="M148" s="46" t="str">
        <f>'2. Autoevaluacion'!E148</f>
        <v>Elija una opción</v>
      </c>
      <c r="O148" s="46">
        <v>116</v>
      </c>
      <c r="P148" s="46" t="s">
        <v>364</v>
      </c>
      <c r="Q148" s="46" t="s">
        <v>386</v>
      </c>
    </row>
    <row r="149" spans="1:17" x14ac:dyDescent="0.45">
      <c r="A149" s="46">
        <v>117</v>
      </c>
      <c r="B149" s="46" t="s">
        <v>388</v>
      </c>
      <c r="C149" s="46" t="s">
        <v>100</v>
      </c>
      <c r="D149" s="46" t="s">
        <v>389</v>
      </c>
      <c r="E149" s="46" t="s">
        <v>390</v>
      </c>
      <c r="F149" s="46" t="s">
        <v>340</v>
      </c>
      <c r="J149" s="46">
        <v>0</v>
      </c>
      <c r="L149" s="46" t="s">
        <v>340</v>
      </c>
      <c r="M149" s="46" t="str">
        <f>'2. Autoevaluacion'!E149</f>
        <v>Elija una opción</v>
      </c>
      <c r="O149" s="46">
        <v>117</v>
      </c>
      <c r="P149" s="46" t="s">
        <v>388</v>
      </c>
      <c r="Q149" s="46" t="s">
        <v>130</v>
      </c>
    </row>
    <row r="150" spans="1:17" x14ac:dyDescent="0.45">
      <c r="A150" s="46">
        <v>118</v>
      </c>
      <c r="B150" s="46" t="s">
        <v>388</v>
      </c>
      <c r="C150" s="46" t="s">
        <v>100</v>
      </c>
      <c r="D150" s="46" t="s">
        <v>392</v>
      </c>
      <c r="E150" s="46" t="s">
        <v>393</v>
      </c>
      <c r="F150" s="46" t="s">
        <v>340</v>
      </c>
      <c r="J150" s="46">
        <v>0</v>
      </c>
      <c r="L150" s="46" t="s">
        <v>340</v>
      </c>
      <c r="M150" s="46" t="str">
        <f>'2. Autoevaluacion'!E150</f>
        <v>Elija una opción</v>
      </c>
      <c r="O150" s="46">
        <v>118</v>
      </c>
      <c r="P150" s="46" t="s">
        <v>388</v>
      </c>
      <c r="Q150" s="46" t="s">
        <v>130</v>
      </c>
    </row>
    <row r="151" spans="1:17" x14ac:dyDescent="0.45">
      <c r="A151" s="46">
        <v>119</v>
      </c>
      <c r="B151" s="46" t="s">
        <v>388</v>
      </c>
      <c r="C151" s="46" t="s">
        <v>100</v>
      </c>
      <c r="D151" s="46" t="s">
        <v>394</v>
      </c>
      <c r="E151" s="46" t="s">
        <v>395</v>
      </c>
      <c r="F151" s="46" t="s">
        <v>340</v>
      </c>
      <c r="J151" s="46">
        <v>0</v>
      </c>
      <c r="L151" s="46" t="s">
        <v>340</v>
      </c>
      <c r="M151" s="46" t="str">
        <f>'2. Autoevaluacion'!E151</f>
        <v>Elija una opción</v>
      </c>
      <c r="O151" s="46">
        <v>119</v>
      </c>
      <c r="P151" s="46" t="s">
        <v>388</v>
      </c>
      <c r="Q151" s="46" t="s">
        <v>130</v>
      </c>
    </row>
    <row r="152" spans="1:17" x14ac:dyDescent="0.45">
      <c r="A152" s="46">
        <v>120</v>
      </c>
      <c r="B152" s="46" t="s">
        <v>388</v>
      </c>
      <c r="C152" s="46" t="s">
        <v>100</v>
      </c>
      <c r="D152" s="46" t="s">
        <v>396</v>
      </c>
      <c r="E152" s="46" t="s">
        <v>397</v>
      </c>
      <c r="F152" s="46" t="s">
        <v>340</v>
      </c>
      <c r="J152" s="46">
        <v>0</v>
      </c>
      <c r="L152" s="46" t="s">
        <v>340</v>
      </c>
      <c r="M152" s="46" t="str">
        <f>'2. Autoevaluacion'!E152</f>
        <v>Elija una opción</v>
      </c>
      <c r="O152" s="46">
        <v>120</v>
      </c>
      <c r="P152" s="46" t="s">
        <v>388</v>
      </c>
      <c r="Q152" s="46" t="s">
        <v>130</v>
      </c>
    </row>
    <row r="153" spans="1:17" x14ac:dyDescent="0.45">
      <c r="A153" s="46">
        <v>121</v>
      </c>
      <c r="B153" s="46" t="s">
        <v>388</v>
      </c>
      <c r="C153" s="46" t="s">
        <v>100</v>
      </c>
      <c r="D153" s="46" t="s">
        <v>399</v>
      </c>
      <c r="E153" s="46" t="s">
        <v>400</v>
      </c>
      <c r="F153" s="46" t="s">
        <v>106</v>
      </c>
      <c r="J153" s="46">
        <v>0</v>
      </c>
      <c r="L153" s="46" t="s">
        <v>106</v>
      </c>
      <c r="M153" s="46" t="str">
        <f>'2. Autoevaluacion'!E153</f>
        <v>Elija una opción</v>
      </c>
      <c r="O153" s="46">
        <v>121</v>
      </c>
      <c r="P153" s="46" t="s">
        <v>388</v>
      </c>
      <c r="Q153" s="46" t="s">
        <v>401</v>
      </c>
    </row>
    <row r="154" spans="1:17" x14ac:dyDescent="0.45">
      <c r="A154" s="46">
        <v>122</v>
      </c>
      <c r="B154" s="46" t="s">
        <v>388</v>
      </c>
      <c r="C154" s="46" t="s">
        <v>100</v>
      </c>
      <c r="D154" s="46" t="s">
        <v>402</v>
      </c>
      <c r="E154" s="46" t="s">
        <v>403</v>
      </c>
      <c r="F154" s="46" t="s">
        <v>340</v>
      </c>
      <c r="J154" s="46">
        <v>0</v>
      </c>
      <c r="L154" s="46" t="s">
        <v>340</v>
      </c>
      <c r="M154" s="46" t="str">
        <f>'2. Autoevaluacion'!E154</f>
        <v>Elija una opción</v>
      </c>
      <c r="O154" s="46">
        <v>122</v>
      </c>
      <c r="P154" s="46" t="s">
        <v>388</v>
      </c>
      <c r="Q154" s="46" t="s">
        <v>101</v>
      </c>
    </row>
    <row r="155" spans="1:17" x14ac:dyDescent="0.45">
      <c r="A155" s="46">
        <v>123</v>
      </c>
      <c r="B155" s="46" t="s">
        <v>388</v>
      </c>
      <c r="C155" s="46" t="s">
        <v>100</v>
      </c>
      <c r="D155" s="46" t="s">
        <v>405</v>
      </c>
      <c r="E155" s="46" t="s">
        <v>406</v>
      </c>
      <c r="F155" s="46" t="s">
        <v>340</v>
      </c>
      <c r="J155" s="46">
        <v>0</v>
      </c>
      <c r="L155" s="46" t="s">
        <v>340</v>
      </c>
      <c r="M155" s="46" t="str">
        <f>'2. Autoevaluacion'!E155</f>
        <v>Elija una opción</v>
      </c>
      <c r="O155" s="46">
        <v>123</v>
      </c>
      <c r="P155" s="46" t="s">
        <v>388</v>
      </c>
      <c r="Q155" s="46" t="s">
        <v>101</v>
      </c>
    </row>
    <row r="156" spans="1:17" x14ac:dyDescent="0.45">
      <c r="A156" s="46">
        <v>124</v>
      </c>
      <c r="B156" s="46" t="s">
        <v>388</v>
      </c>
      <c r="C156" s="46" t="s">
        <v>100</v>
      </c>
      <c r="D156" s="46" t="s">
        <v>408</v>
      </c>
      <c r="E156" s="46" t="s">
        <v>409</v>
      </c>
      <c r="F156" s="46" t="s">
        <v>340</v>
      </c>
      <c r="J156" s="46">
        <v>0</v>
      </c>
      <c r="L156" s="46" t="s">
        <v>340</v>
      </c>
      <c r="M156" s="46" t="str">
        <f>'2. Autoevaluacion'!E156</f>
        <v>Elija una opción</v>
      </c>
      <c r="O156" s="46">
        <v>124</v>
      </c>
      <c r="P156" s="46" t="s">
        <v>388</v>
      </c>
      <c r="Q156" s="46" t="s">
        <v>130</v>
      </c>
    </row>
    <row r="157" spans="1:17" x14ac:dyDescent="0.45">
      <c r="A157" s="46">
        <v>125</v>
      </c>
      <c r="B157" s="46" t="s">
        <v>388</v>
      </c>
      <c r="C157" s="46" t="s">
        <v>100</v>
      </c>
      <c r="D157" s="46" t="s">
        <v>410</v>
      </c>
      <c r="E157" s="46" t="s">
        <v>411</v>
      </c>
      <c r="F157" s="46" t="s">
        <v>340</v>
      </c>
      <c r="J157" s="46">
        <v>0</v>
      </c>
      <c r="L157" s="46" t="s">
        <v>340</v>
      </c>
      <c r="M157" s="46" t="str">
        <f>'2. Autoevaluacion'!E157</f>
        <v>Elija una opción</v>
      </c>
      <c r="O157" s="46">
        <v>125</v>
      </c>
      <c r="P157" s="46" t="s">
        <v>388</v>
      </c>
      <c r="Q157" s="46" t="s">
        <v>101</v>
      </c>
    </row>
    <row r="158" spans="1:17" x14ac:dyDescent="0.45">
      <c r="A158" s="46">
        <v>126</v>
      </c>
      <c r="B158" s="46" t="s">
        <v>388</v>
      </c>
      <c r="C158" s="46" t="s">
        <v>100</v>
      </c>
      <c r="D158" s="46" t="s">
        <v>413</v>
      </c>
      <c r="E158" s="46" t="s">
        <v>414</v>
      </c>
      <c r="F158" s="46" t="s">
        <v>340</v>
      </c>
      <c r="J158" s="46">
        <v>0</v>
      </c>
      <c r="L158" s="46" t="s">
        <v>340</v>
      </c>
      <c r="M158" s="46" t="str">
        <f>'2. Autoevaluacion'!E158</f>
        <v>Elija una opción</v>
      </c>
      <c r="O158" s="46">
        <v>126</v>
      </c>
      <c r="P158" s="46" t="s">
        <v>388</v>
      </c>
      <c r="Q158" s="46" t="s">
        <v>101</v>
      </c>
    </row>
    <row r="159" spans="1:17" x14ac:dyDescent="0.45">
      <c r="A159" s="46">
        <v>127</v>
      </c>
      <c r="B159" s="46" t="s">
        <v>388</v>
      </c>
      <c r="C159" s="46" t="s">
        <v>100</v>
      </c>
      <c r="D159" s="46" t="s">
        <v>415</v>
      </c>
      <c r="E159" s="46" t="s">
        <v>416</v>
      </c>
      <c r="F159" s="46" t="s">
        <v>340</v>
      </c>
      <c r="J159" s="46">
        <v>0</v>
      </c>
      <c r="L159" s="46" t="s">
        <v>340</v>
      </c>
      <c r="M159" s="46" t="str">
        <f>'2. Autoevaluacion'!E159</f>
        <v>Elija una opción</v>
      </c>
      <c r="O159" s="46">
        <v>127</v>
      </c>
      <c r="P159" s="46" t="s">
        <v>388</v>
      </c>
      <c r="Q159" s="46" t="s">
        <v>101</v>
      </c>
    </row>
    <row r="160" spans="1:17" x14ac:dyDescent="0.45">
      <c r="A160" s="46">
        <v>128</v>
      </c>
      <c r="B160" s="46" t="s">
        <v>388</v>
      </c>
      <c r="C160" s="46" t="s">
        <v>100</v>
      </c>
      <c r="D160" s="46" t="s">
        <v>418</v>
      </c>
      <c r="E160" s="46" t="s">
        <v>419</v>
      </c>
      <c r="F160" s="46" t="s">
        <v>417</v>
      </c>
      <c r="J160" s="46">
        <v>0</v>
      </c>
      <c r="L160" s="46" t="s">
        <v>417</v>
      </c>
      <c r="M160" s="46" t="str">
        <f>'2. Autoevaluacion'!E160</f>
        <v>Elija una opción</v>
      </c>
      <c r="O160" s="46">
        <v>128</v>
      </c>
      <c r="P160" s="46" t="s">
        <v>388</v>
      </c>
      <c r="Q160" s="46" t="s">
        <v>420</v>
      </c>
    </row>
    <row r="161" spans="1:17" x14ac:dyDescent="0.45">
      <c r="A161" s="46">
        <v>129</v>
      </c>
      <c r="B161" s="46" t="s">
        <v>388</v>
      </c>
      <c r="C161" s="46" t="s">
        <v>100</v>
      </c>
      <c r="D161" s="46" t="s">
        <v>421</v>
      </c>
      <c r="E161" s="46" t="s">
        <v>422</v>
      </c>
      <c r="F161" s="46" t="s">
        <v>340</v>
      </c>
      <c r="J161" s="46">
        <v>0</v>
      </c>
      <c r="L161" s="46" t="s">
        <v>340</v>
      </c>
      <c r="M161" s="46" t="str">
        <f>'2. Autoevaluacion'!E161</f>
        <v>Elija una opción</v>
      </c>
      <c r="O161" s="46">
        <v>129</v>
      </c>
      <c r="P161" s="46" t="s">
        <v>388</v>
      </c>
      <c r="Q161" s="46" t="s">
        <v>130</v>
      </c>
    </row>
    <row r="162" spans="1:17" x14ac:dyDescent="0.45">
      <c r="A162" s="46">
        <v>130</v>
      </c>
      <c r="B162" s="46" t="s">
        <v>388</v>
      </c>
      <c r="C162" s="46" t="s">
        <v>100</v>
      </c>
      <c r="D162" s="46" t="s">
        <v>423</v>
      </c>
      <c r="E162" s="46" t="s">
        <v>424</v>
      </c>
      <c r="F162" s="46" t="s">
        <v>340</v>
      </c>
      <c r="J162" s="46">
        <v>0</v>
      </c>
      <c r="L162" s="46" t="s">
        <v>340</v>
      </c>
      <c r="M162" s="46" t="str">
        <f>'2. Autoevaluacion'!E162</f>
        <v>Elija una opción</v>
      </c>
      <c r="O162" s="46">
        <v>130</v>
      </c>
      <c r="P162" s="46" t="s">
        <v>388</v>
      </c>
      <c r="Q162" s="46" t="s">
        <v>130</v>
      </c>
    </row>
    <row r="163" spans="1:17" x14ac:dyDescent="0.45">
      <c r="A163" s="46">
        <v>131</v>
      </c>
      <c r="B163" s="46" t="s">
        <v>388</v>
      </c>
      <c r="C163" s="46" t="s">
        <v>100</v>
      </c>
      <c r="D163" s="46" t="s">
        <v>425</v>
      </c>
      <c r="E163" s="46" t="s">
        <v>426</v>
      </c>
      <c r="F163" s="46" t="s">
        <v>340</v>
      </c>
      <c r="J163" s="46">
        <v>0</v>
      </c>
      <c r="L163" s="46" t="s">
        <v>340</v>
      </c>
      <c r="M163" s="46" t="str">
        <f>'2. Autoevaluacion'!E163</f>
        <v>Elija una opción</v>
      </c>
      <c r="O163" s="46">
        <v>131</v>
      </c>
      <c r="P163" s="46" t="s">
        <v>388</v>
      </c>
      <c r="Q163" s="46" t="s">
        <v>130</v>
      </c>
    </row>
    <row r="164" spans="1:17" x14ac:dyDescent="0.45">
      <c r="A164" s="46">
        <v>132</v>
      </c>
      <c r="B164" s="46" t="s">
        <v>388</v>
      </c>
      <c r="C164" s="46" t="s">
        <v>100</v>
      </c>
      <c r="D164" s="46" t="s">
        <v>427</v>
      </c>
      <c r="E164" s="46" t="s">
        <v>428</v>
      </c>
      <c r="F164" s="46" t="s">
        <v>340</v>
      </c>
      <c r="J164" s="46">
        <v>0</v>
      </c>
      <c r="L164" s="46" t="s">
        <v>340</v>
      </c>
      <c r="M164" s="46" t="str">
        <f>'2. Autoevaluacion'!E164</f>
        <v>Elija una opción</v>
      </c>
      <c r="O164" s="46">
        <v>132</v>
      </c>
      <c r="P164" s="46" t="s">
        <v>388</v>
      </c>
      <c r="Q164" s="46" t="s">
        <v>130</v>
      </c>
    </row>
    <row r="165" spans="1:17" x14ac:dyDescent="0.45">
      <c r="A165" s="46">
        <v>133</v>
      </c>
      <c r="B165" s="46" t="s">
        <v>388</v>
      </c>
      <c r="C165" s="46" t="s">
        <v>100</v>
      </c>
      <c r="D165" s="46" t="s">
        <v>429</v>
      </c>
      <c r="E165" s="46" t="s">
        <v>430</v>
      </c>
      <c r="F165" s="46" t="s">
        <v>106</v>
      </c>
      <c r="J165" s="46">
        <v>0</v>
      </c>
      <c r="L165" s="46" t="s">
        <v>106</v>
      </c>
      <c r="M165" s="46" t="str">
        <f>'2. Autoevaluacion'!E165</f>
        <v>Elija una opción</v>
      </c>
      <c r="O165" s="46">
        <v>133</v>
      </c>
      <c r="P165" s="46" t="s">
        <v>388</v>
      </c>
      <c r="Q165" s="46" t="s">
        <v>431</v>
      </c>
    </row>
    <row r="166" spans="1:17" x14ac:dyDescent="0.45">
      <c r="A166" s="46">
        <v>134</v>
      </c>
      <c r="B166" s="46" t="s">
        <v>388</v>
      </c>
      <c r="C166" s="46" t="s">
        <v>100</v>
      </c>
      <c r="D166" s="46" t="s">
        <v>432</v>
      </c>
      <c r="E166" s="46" t="s">
        <v>433</v>
      </c>
      <c r="F166" s="46" t="s">
        <v>340</v>
      </c>
      <c r="J166" s="46">
        <v>0</v>
      </c>
      <c r="L166" s="46" t="s">
        <v>340</v>
      </c>
      <c r="M166" s="46" t="str">
        <f>'2. Autoevaluacion'!E166</f>
        <v>Elija una opción</v>
      </c>
      <c r="O166" s="46">
        <v>134</v>
      </c>
      <c r="P166" s="46" t="s">
        <v>388</v>
      </c>
      <c r="Q166" s="46" t="s">
        <v>101</v>
      </c>
    </row>
    <row r="167" spans="1:17" x14ac:dyDescent="0.45">
      <c r="A167" s="46">
        <v>135</v>
      </c>
      <c r="B167" s="46" t="s">
        <v>388</v>
      </c>
      <c r="C167" s="46" t="s">
        <v>100</v>
      </c>
      <c r="D167" s="46" t="s">
        <v>434</v>
      </c>
      <c r="E167" s="46" t="s">
        <v>435</v>
      </c>
      <c r="F167" s="46" t="s">
        <v>340</v>
      </c>
      <c r="J167" s="46">
        <v>0</v>
      </c>
      <c r="L167" s="46" t="s">
        <v>340</v>
      </c>
      <c r="M167" s="46" t="str">
        <f>'2. Autoevaluacion'!E167</f>
        <v>Elija una opción</v>
      </c>
      <c r="O167" s="46">
        <v>135</v>
      </c>
      <c r="P167" s="46" t="s">
        <v>388</v>
      </c>
      <c r="Q167" s="46" t="s">
        <v>130</v>
      </c>
    </row>
    <row r="168" spans="1:17" x14ac:dyDescent="0.45">
      <c r="A168" s="46">
        <v>136</v>
      </c>
      <c r="B168" s="46" t="s">
        <v>388</v>
      </c>
      <c r="C168" s="46" t="s">
        <v>100</v>
      </c>
      <c r="D168" s="46" t="s">
        <v>437</v>
      </c>
      <c r="E168" s="46" t="s">
        <v>438</v>
      </c>
      <c r="F168" s="46" t="s">
        <v>106</v>
      </c>
      <c r="J168" s="46">
        <v>0</v>
      </c>
      <c r="L168" s="46" t="s">
        <v>106</v>
      </c>
      <c r="M168" s="46" t="str">
        <f>'2. Autoevaluacion'!E168</f>
        <v>Elija una opción</v>
      </c>
      <c r="O168" s="46">
        <v>136</v>
      </c>
      <c r="P168" s="46" t="s">
        <v>388</v>
      </c>
      <c r="Q168" s="46" t="s">
        <v>684</v>
      </c>
    </row>
    <row r="169" spans="1:17" x14ac:dyDescent="0.45">
      <c r="A169" s="46">
        <v>137</v>
      </c>
      <c r="B169" s="46" t="s">
        <v>388</v>
      </c>
      <c r="C169" s="46" t="s">
        <v>100</v>
      </c>
      <c r="D169" s="46" t="s">
        <v>660</v>
      </c>
      <c r="E169" s="46" t="s">
        <v>440</v>
      </c>
      <c r="F169" s="46" t="s">
        <v>106</v>
      </c>
      <c r="J169" s="46">
        <v>0</v>
      </c>
      <c r="L169" s="46" t="s">
        <v>106</v>
      </c>
      <c r="M169" s="46" t="str">
        <f>'2. Autoevaluacion'!E169</f>
        <v>Elija una opción</v>
      </c>
      <c r="O169" s="46">
        <v>137</v>
      </c>
      <c r="P169" s="46" t="s">
        <v>388</v>
      </c>
      <c r="Q169" s="46" t="s">
        <v>685</v>
      </c>
    </row>
    <row r="170" spans="1:17" x14ac:dyDescent="0.45">
      <c r="A170" s="46">
        <v>138</v>
      </c>
      <c r="B170" s="46" t="s">
        <v>388</v>
      </c>
      <c r="C170" s="46" t="s">
        <v>100</v>
      </c>
      <c r="D170" s="46" t="s">
        <v>441</v>
      </c>
      <c r="E170" s="46" t="s">
        <v>442</v>
      </c>
      <c r="F170" s="46" t="s">
        <v>340</v>
      </c>
      <c r="J170" s="46">
        <v>0</v>
      </c>
      <c r="L170" s="46" t="s">
        <v>340</v>
      </c>
      <c r="M170" s="46" t="str">
        <f>'2. Autoevaluacion'!E170</f>
        <v>Elija una opción</v>
      </c>
      <c r="O170" s="46">
        <v>138</v>
      </c>
      <c r="P170" s="46" t="s">
        <v>388</v>
      </c>
      <c r="Q170" s="46" t="s">
        <v>130</v>
      </c>
    </row>
    <row r="171" spans="1:17" x14ac:dyDescent="0.45">
      <c r="A171" s="46">
        <v>139</v>
      </c>
      <c r="B171" s="46" t="s">
        <v>388</v>
      </c>
      <c r="C171" s="46" t="s">
        <v>157</v>
      </c>
      <c r="D171" s="46" t="s">
        <v>443</v>
      </c>
      <c r="E171" s="46" t="s">
        <v>444</v>
      </c>
      <c r="F171" s="46" t="s">
        <v>340</v>
      </c>
      <c r="J171" s="46">
        <v>0</v>
      </c>
      <c r="L171" s="46" t="s">
        <v>340</v>
      </c>
      <c r="M171" s="46" t="str">
        <f>'2. Autoevaluacion'!E171</f>
        <v>Elija una opción</v>
      </c>
      <c r="O171" s="46">
        <v>139</v>
      </c>
      <c r="P171" s="46" t="s">
        <v>388</v>
      </c>
      <c r="Q171" s="46" t="s">
        <v>101</v>
      </c>
    </row>
    <row r="172" spans="1:17" x14ac:dyDescent="0.45">
      <c r="A172" s="46">
        <v>140</v>
      </c>
      <c r="B172" s="46" t="s">
        <v>388</v>
      </c>
      <c r="C172" s="46" t="s">
        <v>157</v>
      </c>
      <c r="D172" s="46" t="s">
        <v>445</v>
      </c>
      <c r="E172" s="46" t="s">
        <v>446</v>
      </c>
      <c r="F172" s="46" t="s">
        <v>340</v>
      </c>
      <c r="J172" s="46">
        <v>0</v>
      </c>
      <c r="L172" s="46" t="s">
        <v>340</v>
      </c>
      <c r="M172" s="46" t="str">
        <f>'2. Autoevaluacion'!E172</f>
        <v>Elija una opción</v>
      </c>
      <c r="O172" s="46">
        <v>140</v>
      </c>
      <c r="P172" s="46" t="s">
        <v>388</v>
      </c>
      <c r="Q172" s="46" t="s">
        <v>101</v>
      </c>
    </row>
    <row r="173" spans="1:17" x14ac:dyDescent="0.45">
      <c r="A173" s="46">
        <v>141</v>
      </c>
      <c r="B173" s="46" t="s">
        <v>388</v>
      </c>
      <c r="C173" s="46" t="s">
        <v>157</v>
      </c>
      <c r="D173" s="46" t="s">
        <v>447</v>
      </c>
      <c r="E173" s="46" t="s">
        <v>448</v>
      </c>
      <c r="F173" s="46" t="s">
        <v>340</v>
      </c>
      <c r="J173" s="46">
        <v>0</v>
      </c>
      <c r="L173" s="46" t="s">
        <v>340</v>
      </c>
      <c r="M173" s="46" t="str">
        <f>'2. Autoevaluacion'!E173</f>
        <v>Elija una opción</v>
      </c>
      <c r="O173" s="46">
        <v>141</v>
      </c>
      <c r="P173" s="46" t="s">
        <v>388</v>
      </c>
      <c r="Q173" s="46" t="s">
        <v>101</v>
      </c>
    </row>
    <row r="174" spans="1:17" x14ac:dyDescent="0.45">
      <c r="A174" s="46">
        <v>142</v>
      </c>
      <c r="B174" s="46" t="s">
        <v>388</v>
      </c>
      <c r="C174" s="46" t="s">
        <v>157</v>
      </c>
      <c r="D174" s="46" t="s">
        <v>449</v>
      </c>
      <c r="E174" s="46" t="s">
        <v>448</v>
      </c>
      <c r="F174" s="46" t="s">
        <v>340</v>
      </c>
      <c r="J174" s="46">
        <v>0</v>
      </c>
      <c r="L174" s="46" t="s">
        <v>679</v>
      </c>
      <c r="M174" s="46" t="str">
        <f>'2. Autoevaluacion'!E174</f>
        <v>Elija una opción</v>
      </c>
      <c r="O174" s="46">
        <v>142</v>
      </c>
      <c r="P174" s="46" t="s">
        <v>388</v>
      </c>
      <c r="Q174" s="46" t="s">
        <v>101</v>
      </c>
    </row>
    <row r="175" spans="1:17" x14ac:dyDescent="0.45">
      <c r="A175" s="46">
        <v>143</v>
      </c>
      <c r="B175" s="46" t="s">
        <v>388</v>
      </c>
      <c r="C175" s="46" t="s">
        <v>157</v>
      </c>
      <c r="D175" s="46" t="s">
        <v>450</v>
      </c>
      <c r="E175" s="46" t="s">
        <v>451</v>
      </c>
      <c r="F175" s="46" t="s">
        <v>106</v>
      </c>
      <c r="J175" s="46">
        <v>0</v>
      </c>
      <c r="L175" s="46" t="s">
        <v>106</v>
      </c>
      <c r="M175" s="46" t="str">
        <f>'2. Autoevaluacion'!E175</f>
        <v>Elija una opción</v>
      </c>
      <c r="O175" s="46">
        <v>143</v>
      </c>
      <c r="P175" s="46" t="s">
        <v>388</v>
      </c>
      <c r="Q175" s="46" t="s">
        <v>452</v>
      </c>
    </row>
    <row r="176" spans="1:17" x14ac:dyDescent="0.45">
      <c r="A176" s="46">
        <v>144</v>
      </c>
      <c r="B176" s="46" t="s">
        <v>388</v>
      </c>
      <c r="C176" s="46" t="s">
        <v>157</v>
      </c>
      <c r="D176" s="46" t="s">
        <v>453</v>
      </c>
      <c r="E176" s="46" t="s">
        <v>454</v>
      </c>
      <c r="F176" s="46" t="s">
        <v>417</v>
      </c>
      <c r="J176" s="46">
        <v>0</v>
      </c>
      <c r="L176" s="46" t="s">
        <v>417</v>
      </c>
      <c r="M176" s="46" t="str">
        <f>'2. Autoevaluacion'!E176</f>
        <v>Elija una opción</v>
      </c>
      <c r="O176" s="46">
        <v>144</v>
      </c>
      <c r="P176" s="46" t="s">
        <v>388</v>
      </c>
      <c r="Q176" s="46" t="s">
        <v>455</v>
      </c>
    </row>
    <row r="177" spans="1:17" x14ac:dyDescent="0.45">
      <c r="A177" s="46">
        <v>145</v>
      </c>
      <c r="B177" s="46" t="s">
        <v>388</v>
      </c>
      <c r="C177" s="46" t="s">
        <v>173</v>
      </c>
      <c r="D177" s="46" t="s">
        <v>456</v>
      </c>
      <c r="E177" s="46" t="s">
        <v>457</v>
      </c>
      <c r="F177" s="46" t="s">
        <v>417</v>
      </c>
      <c r="J177" s="46">
        <v>0</v>
      </c>
      <c r="L177" s="46" t="s">
        <v>417</v>
      </c>
      <c r="M177" s="46" t="str">
        <f>'2. Autoevaluacion'!E177</f>
        <v>Elija una opción</v>
      </c>
      <c r="O177" s="46">
        <v>145</v>
      </c>
      <c r="P177" s="46" t="s">
        <v>388</v>
      </c>
      <c r="Q177" s="46" t="s">
        <v>653</v>
      </c>
    </row>
    <row r="178" spans="1:17" x14ac:dyDescent="0.45">
      <c r="A178" s="46">
        <v>146</v>
      </c>
      <c r="B178" s="46" t="s">
        <v>388</v>
      </c>
      <c r="C178" s="46" t="s">
        <v>173</v>
      </c>
      <c r="D178" s="46" t="s">
        <v>459</v>
      </c>
      <c r="E178" s="46" t="s">
        <v>460</v>
      </c>
      <c r="F178" s="46" t="s">
        <v>458</v>
      </c>
      <c r="J178" s="46">
        <v>0</v>
      </c>
      <c r="L178" s="46" t="s">
        <v>458</v>
      </c>
      <c r="M178" s="46" t="str">
        <f>'2. Autoevaluacion'!E178</f>
        <v>Elija una opción</v>
      </c>
      <c r="O178" s="46">
        <v>146</v>
      </c>
      <c r="P178" s="46" t="s">
        <v>388</v>
      </c>
      <c r="Q178" s="46" t="s">
        <v>686</v>
      </c>
    </row>
    <row r="179" spans="1:17" x14ac:dyDescent="0.45">
      <c r="A179" s="46">
        <v>147</v>
      </c>
      <c r="B179" s="46" t="s">
        <v>462</v>
      </c>
      <c r="C179" s="46" t="s">
        <v>204</v>
      </c>
      <c r="D179" s="46" t="s">
        <v>463</v>
      </c>
      <c r="E179" s="46" t="s">
        <v>464</v>
      </c>
      <c r="F179" s="46" t="s">
        <v>106</v>
      </c>
      <c r="J179" s="46">
        <v>0</v>
      </c>
      <c r="L179" s="46" t="s">
        <v>680</v>
      </c>
      <c r="M179" s="46" t="str">
        <f>'2. Autoevaluacion'!E179</f>
        <v>Elija una opción</v>
      </c>
      <c r="O179" s="46">
        <v>147</v>
      </c>
      <c r="P179" s="46" t="s">
        <v>462</v>
      </c>
      <c r="Q179" s="46" t="s">
        <v>654</v>
      </c>
    </row>
    <row r="180" spans="1:17" x14ac:dyDescent="0.45">
      <c r="A180" s="46">
        <v>148</v>
      </c>
      <c r="B180" s="46" t="s">
        <v>462</v>
      </c>
      <c r="C180" s="46" t="s">
        <v>204</v>
      </c>
      <c r="D180" s="46" t="s">
        <v>466</v>
      </c>
      <c r="E180" s="46" t="s">
        <v>467</v>
      </c>
      <c r="F180" s="46" t="s">
        <v>106</v>
      </c>
      <c r="J180" s="46">
        <v>0</v>
      </c>
      <c r="L180" s="46" t="s">
        <v>106</v>
      </c>
      <c r="M180" s="46" t="str">
        <f>'2. Autoevaluacion'!E180</f>
        <v>Elija una opción</v>
      </c>
      <c r="O180" s="46">
        <v>148</v>
      </c>
      <c r="P180" s="46" t="s">
        <v>462</v>
      </c>
      <c r="Q180" s="46" t="s">
        <v>468</v>
      </c>
    </row>
    <row r="181" spans="1:17" x14ac:dyDescent="0.45">
      <c r="A181" s="46">
        <v>149</v>
      </c>
      <c r="B181" s="46" t="s">
        <v>470</v>
      </c>
      <c r="C181" s="46" t="s">
        <v>100</v>
      </c>
      <c r="D181" s="46" t="s">
        <v>471</v>
      </c>
      <c r="E181" s="46" t="s">
        <v>370</v>
      </c>
      <c r="F181" s="46" t="s">
        <v>106</v>
      </c>
      <c r="J181" s="46">
        <v>0</v>
      </c>
      <c r="L181" s="46" t="s">
        <v>106</v>
      </c>
      <c r="M181" s="46" t="str">
        <f>'2. Autoevaluacion'!E181</f>
        <v>Elija una opción</v>
      </c>
      <c r="O181" s="46">
        <v>149</v>
      </c>
      <c r="P181" s="46" t="s">
        <v>470</v>
      </c>
      <c r="Q181" s="46" t="s">
        <v>655</v>
      </c>
    </row>
    <row r="182" spans="1:17" x14ac:dyDescent="0.45">
      <c r="A182" s="46">
        <v>150</v>
      </c>
      <c r="B182" s="46" t="s">
        <v>470</v>
      </c>
      <c r="C182" s="46" t="s">
        <v>100</v>
      </c>
      <c r="D182" s="46" t="s">
        <v>473</v>
      </c>
      <c r="E182" s="46" t="s">
        <v>474</v>
      </c>
      <c r="F182" s="46" t="s">
        <v>106</v>
      </c>
      <c r="J182" s="46">
        <v>0</v>
      </c>
      <c r="L182" s="46" t="s">
        <v>106</v>
      </c>
      <c r="M182" s="46" t="str">
        <f>'2. Autoevaluacion'!E182</f>
        <v>Elija una opción</v>
      </c>
      <c r="O182" s="46">
        <v>150</v>
      </c>
      <c r="P182" s="46" t="s">
        <v>470</v>
      </c>
      <c r="Q182" s="46" t="s">
        <v>475</v>
      </c>
    </row>
    <row r="183" spans="1:17" x14ac:dyDescent="0.45">
      <c r="A183" s="46">
        <v>151</v>
      </c>
      <c r="B183" s="46" t="s">
        <v>470</v>
      </c>
      <c r="C183" s="46" t="s">
        <v>173</v>
      </c>
      <c r="D183" s="46" t="s">
        <v>478</v>
      </c>
      <c r="E183" s="46" t="s">
        <v>479</v>
      </c>
      <c r="F183" s="46" t="s">
        <v>477</v>
      </c>
      <c r="J183" s="46">
        <v>0</v>
      </c>
      <c r="L183" s="46" t="s">
        <v>680</v>
      </c>
      <c r="M183" s="46" t="str">
        <f>'2. Autoevaluacion'!E183</f>
        <v>Elija una opción</v>
      </c>
      <c r="O183" s="46">
        <v>151</v>
      </c>
      <c r="P183" s="46" t="s">
        <v>470</v>
      </c>
      <c r="Q183" s="46" t="s">
        <v>261</v>
      </c>
    </row>
    <row r="184" spans="1:17" x14ac:dyDescent="0.45">
      <c r="A184" s="46">
        <v>152</v>
      </c>
      <c r="B184" s="46" t="s">
        <v>481</v>
      </c>
      <c r="C184" s="46" t="s">
        <v>100</v>
      </c>
      <c r="D184" s="46" t="s">
        <v>626</v>
      </c>
      <c r="E184" s="46" t="s">
        <v>627</v>
      </c>
      <c r="F184" s="46" t="s">
        <v>106</v>
      </c>
      <c r="J184" s="46">
        <v>0</v>
      </c>
      <c r="L184" s="46" t="s">
        <v>106</v>
      </c>
      <c r="M184" s="46" t="str">
        <f>'2. Autoevaluacion'!E184</f>
        <v>Elija una opción</v>
      </c>
      <c r="O184" s="46">
        <v>152</v>
      </c>
      <c r="P184" s="46" t="s">
        <v>481</v>
      </c>
      <c r="Q184" s="46" t="s">
        <v>663</v>
      </c>
    </row>
    <row r="185" spans="1:17" x14ac:dyDescent="0.45">
      <c r="A185" s="46">
        <v>153</v>
      </c>
      <c r="B185" s="46" t="s">
        <v>481</v>
      </c>
      <c r="C185" s="46" t="s">
        <v>173</v>
      </c>
      <c r="D185" s="46" t="s">
        <v>483</v>
      </c>
      <c r="E185" s="46" t="s">
        <v>484</v>
      </c>
      <c r="F185" s="46" t="s">
        <v>106</v>
      </c>
      <c r="J185" s="46">
        <v>0</v>
      </c>
      <c r="L185" s="46" t="s">
        <v>106</v>
      </c>
      <c r="M185" s="46" t="str">
        <f>'2. Autoevaluacion'!E185</f>
        <v>Elija una opción</v>
      </c>
      <c r="O185" s="46">
        <v>153</v>
      </c>
      <c r="P185" s="46" t="s">
        <v>481</v>
      </c>
      <c r="Q185" s="46" t="s">
        <v>656</v>
      </c>
    </row>
    <row r="186" spans="1:17" x14ac:dyDescent="0.45">
      <c r="A186" s="46">
        <v>154</v>
      </c>
      <c r="B186" s="46" t="s">
        <v>481</v>
      </c>
      <c r="C186" s="46" t="s">
        <v>173</v>
      </c>
      <c r="D186" s="46" t="s">
        <v>486</v>
      </c>
      <c r="E186" s="46" t="s">
        <v>487</v>
      </c>
      <c r="F186" s="46" t="s">
        <v>106</v>
      </c>
      <c r="J186" s="46">
        <v>0</v>
      </c>
      <c r="L186" s="46" t="s">
        <v>106</v>
      </c>
      <c r="M186" s="46" t="str">
        <f>'2. Autoevaluacion'!E186</f>
        <v>Elija una opción</v>
      </c>
      <c r="O186" s="46">
        <v>154</v>
      </c>
      <c r="P186" s="46" t="s">
        <v>481</v>
      </c>
      <c r="Q186" s="46" t="s">
        <v>488</v>
      </c>
    </row>
    <row r="187" spans="1:17" x14ac:dyDescent="0.45">
      <c r="A187" s="46">
        <v>155</v>
      </c>
      <c r="B187" s="46" t="s">
        <v>481</v>
      </c>
      <c r="C187" s="46" t="s">
        <v>204</v>
      </c>
      <c r="D187" s="46" t="s">
        <v>489</v>
      </c>
      <c r="E187" s="46" t="s">
        <v>487</v>
      </c>
      <c r="F187" s="46" t="s">
        <v>106</v>
      </c>
      <c r="J187" s="46">
        <v>0</v>
      </c>
      <c r="L187" s="46" t="s">
        <v>106</v>
      </c>
      <c r="M187" s="46" t="str">
        <f>'2. Autoevaluacion'!E187</f>
        <v>Elija una opción</v>
      </c>
      <c r="O187" s="46">
        <v>155</v>
      </c>
      <c r="P187" s="46" t="s">
        <v>481</v>
      </c>
      <c r="Q187" s="46" t="s">
        <v>490</v>
      </c>
    </row>
    <row r="188" spans="1:17" x14ac:dyDescent="0.45">
      <c r="A188" s="46">
        <v>156</v>
      </c>
      <c r="B188" s="46" t="s">
        <v>481</v>
      </c>
      <c r="C188" s="46" t="s">
        <v>204</v>
      </c>
      <c r="D188" s="46" t="s">
        <v>492</v>
      </c>
      <c r="E188" s="46" t="s">
        <v>493</v>
      </c>
      <c r="F188" s="46" t="s">
        <v>106</v>
      </c>
      <c r="J188" s="46">
        <v>0</v>
      </c>
      <c r="L188" s="46" t="s">
        <v>106</v>
      </c>
      <c r="M188" s="46" t="str">
        <f>'2. Autoevaluacion'!E188</f>
        <v>Elija una opción</v>
      </c>
      <c r="O188" s="46">
        <v>156</v>
      </c>
      <c r="P188" s="46" t="s">
        <v>481</v>
      </c>
      <c r="Q188" s="46" t="s">
        <v>494</v>
      </c>
    </row>
    <row r="189" spans="1:17" x14ac:dyDescent="0.45">
      <c r="A189" s="46">
        <v>157</v>
      </c>
      <c r="B189" s="46" t="s">
        <v>481</v>
      </c>
      <c r="C189" s="46" t="s">
        <v>204</v>
      </c>
      <c r="D189" s="46" t="s">
        <v>610</v>
      </c>
      <c r="E189" s="46" t="s">
        <v>496</v>
      </c>
      <c r="F189" s="46" t="s">
        <v>106</v>
      </c>
      <c r="J189" s="46">
        <v>0</v>
      </c>
      <c r="L189" s="46" t="s">
        <v>106</v>
      </c>
      <c r="M189" s="46" t="str">
        <f>'2. Autoevaluacion'!E189</f>
        <v>Elija una opción</v>
      </c>
      <c r="O189" s="46">
        <v>157</v>
      </c>
      <c r="P189" s="46" t="s">
        <v>481</v>
      </c>
      <c r="Q189" s="46" t="s">
        <v>497</v>
      </c>
    </row>
  </sheetData>
  <sheetProtection selectLockedCells="1" selectUnlockedCells="1"/>
  <hyperlinks>
    <hyperlink ref="F30" r:id="rId1" xr:uid="{F36EE2B3-04DD-40BC-A2C6-DA70CDEFEFF9}"/>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96F42-BE8F-4E7A-8101-04C86E2CA9EF}">
  <dimension ref="A1:J181"/>
  <sheetViews>
    <sheetView workbookViewId="0">
      <selection activeCell="A44" sqref="A1:XFD1048576"/>
    </sheetView>
  </sheetViews>
  <sheetFormatPr baseColWidth="10" defaultColWidth="11.3984375" defaultRowHeight="14.25" x14ac:dyDescent="0.45"/>
  <cols>
    <col min="1" max="1" width="8.73046875" style="28" customWidth="1"/>
    <col min="2" max="2" width="10.86328125" style="28" customWidth="1"/>
    <col min="3" max="3" width="11.3984375" style="28"/>
    <col min="4" max="5" width="45.86328125" style="28" customWidth="1"/>
    <col min="6" max="8" width="9.3984375" style="28" customWidth="1"/>
    <col min="9" max="9" width="22.59765625" style="28" customWidth="1"/>
    <col min="10" max="10" width="10.1328125" style="28" customWidth="1"/>
    <col min="11" max="16384" width="11.3984375" style="28"/>
  </cols>
  <sheetData>
    <row r="1" spans="1:10" ht="15.75" x14ac:dyDescent="0.5">
      <c r="A1" s="38" t="s">
        <v>545</v>
      </c>
      <c r="B1" s="38"/>
      <c r="C1" s="38"/>
      <c r="D1" s="38"/>
      <c r="E1" s="38"/>
      <c r="F1" s="38"/>
      <c r="G1" s="38"/>
      <c r="H1" s="38"/>
      <c r="I1" s="38"/>
      <c r="J1" s="38"/>
    </row>
    <row r="2" spans="1:10" ht="15.75" x14ac:dyDescent="0.5">
      <c r="A2" s="84" t="s">
        <v>513</v>
      </c>
      <c r="D2" s="84" t="str">
        <f>'3. Pauta auditoria'!C13</f>
        <v/>
      </c>
      <c r="E2" s="84"/>
      <c r="F2" s="84"/>
      <c r="G2" s="84"/>
      <c r="H2" s="84"/>
      <c r="I2" s="84"/>
      <c r="J2" s="84"/>
    </row>
    <row r="3" spans="1:10" ht="15.75" x14ac:dyDescent="0.5">
      <c r="A3" s="84" t="s">
        <v>514</v>
      </c>
      <c r="D3" s="84" t="str">
        <f>'3. Pauta auditoria'!C14</f>
        <v/>
      </c>
      <c r="E3" s="84"/>
      <c r="F3" s="84"/>
      <c r="G3" s="84"/>
      <c r="H3" s="84"/>
      <c r="I3" s="84"/>
      <c r="J3" s="84"/>
    </row>
    <row r="4" spans="1:10" ht="15.75" x14ac:dyDescent="0.5">
      <c r="A4" s="84" t="s">
        <v>515</v>
      </c>
      <c r="D4" s="84" t="str">
        <f>'3. Pauta auditoria'!C15</f>
        <v/>
      </c>
      <c r="E4" s="84"/>
      <c r="F4" s="84"/>
      <c r="G4" s="84"/>
      <c r="H4" s="84"/>
      <c r="I4" s="84"/>
      <c r="J4" s="84"/>
    </row>
    <row r="5" spans="1:10" ht="15.75" x14ac:dyDescent="0.5">
      <c r="A5" s="84" t="s">
        <v>516</v>
      </c>
      <c r="D5" s="84" t="str">
        <f>'3. Pauta auditoria'!C16</f>
        <v/>
      </c>
      <c r="E5" s="84"/>
      <c r="F5" s="84"/>
      <c r="G5" s="84"/>
      <c r="H5" s="84"/>
      <c r="I5" s="84"/>
      <c r="J5" s="84"/>
    </row>
    <row r="6" spans="1:10" ht="15.75" x14ac:dyDescent="0.5">
      <c r="A6" s="84" t="s">
        <v>517</v>
      </c>
      <c r="D6" s="84" t="str">
        <f>'3. Pauta auditoria'!C17</f>
        <v/>
      </c>
      <c r="E6" s="84"/>
      <c r="F6" s="84"/>
      <c r="G6" s="84"/>
      <c r="H6" s="84"/>
      <c r="I6" s="84"/>
      <c r="J6" s="84"/>
    </row>
    <row r="7" spans="1:10" ht="15.75" x14ac:dyDescent="0.5">
      <c r="A7" s="84" t="s">
        <v>518</v>
      </c>
      <c r="D7" s="84" t="str">
        <f>'3. Pauta auditoria'!C18</f>
        <v/>
      </c>
      <c r="E7" s="84"/>
      <c r="F7" s="84"/>
      <c r="G7" s="84"/>
      <c r="H7" s="84"/>
      <c r="I7" s="84"/>
      <c r="J7" s="84"/>
    </row>
    <row r="8" spans="1:10" ht="15.75" x14ac:dyDescent="0.5">
      <c r="A8" s="84" t="s">
        <v>546</v>
      </c>
      <c r="D8" s="84" t="str">
        <f>'3. Pauta auditoria'!C19</f>
        <v/>
      </c>
      <c r="E8" s="84"/>
      <c r="F8" s="84"/>
      <c r="G8" s="84"/>
      <c r="H8" s="84"/>
      <c r="I8" s="84"/>
      <c r="J8" s="84"/>
    </row>
    <row r="9" spans="1:10" ht="15.75" x14ac:dyDescent="0.5">
      <c r="A9" s="84" t="s">
        <v>520</v>
      </c>
      <c r="D9" s="84" t="str">
        <f>'3. Pauta auditoria'!C20</f>
        <v/>
      </c>
      <c r="E9" s="84"/>
      <c r="F9" s="84"/>
      <c r="G9" s="84"/>
      <c r="H9" s="84"/>
      <c r="I9" s="84"/>
      <c r="J9" s="84"/>
    </row>
    <row r="10" spans="1:10" ht="15.75" x14ac:dyDescent="0.5">
      <c r="A10" s="84" t="s">
        <v>521</v>
      </c>
      <c r="D10" s="84" t="str">
        <f>'3. Pauta auditoria'!C21</f>
        <v/>
      </c>
      <c r="E10" s="84"/>
      <c r="F10" s="84"/>
      <c r="G10" s="84"/>
      <c r="H10" s="84"/>
      <c r="I10" s="84"/>
      <c r="J10" s="84"/>
    </row>
    <row r="11" spans="1:10" ht="15.75" x14ac:dyDescent="0.5">
      <c r="A11" s="84" t="s">
        <v>522</v>
      </c>
      <c r="D11" s="84" t="str">
        <f>'3. Pauta auditoria'!C22</f>
        <v/>
      </c>
      <c r="E11" s="84"/>
      <c r="F11" s="84"/>
      <c r="G11" s="84"/>
      <c r="H11" s="84"/>
      <c r="I11" s="84"/>
      <c r="J11" s="84"/>
    </row>
    <row r="12" spans="1:10" ht="15.75" x14ac:dyDescent="0.5">
      <c r="A12" s="84" t="s">
        <v>523</v>
      </c>
      <c r="D12" s="84" t="str">
        <f>'3. Pauta auditoria'!C23</f>
        <v/>
      </c>
      <c r="E12" s="84"/>
      <c r="F12" s="84"/>
      <c r="G12" s="84"/>
      <c r="H12" s="84"/>
      <c r="I12" s="84"/>
      <c r="J12" s="84"/>
    </row>
    <row r="13" spans="1:10" ht="15.75" x14ac:dyDescent="0.5">
      <c r="A13" s="84" t="s">
        <v>524</v>
      </c>
      <c r="D13" s="84" t="str">
        <f>'3. Pauta auditoria'!C24</f>
        <v/>
      </c>
      <c r="E13" s="84"/>
      <c r="F13" s="84"/>
      <c r="G13" s="84"/>
      <c r="H13" s="84"/>
      <c r="I13" s="84"/>
      <c r="J13" s="84"/>
    </row>
    <row r="14" spans="1:10" ht="15.75" x14ac:dyDescent="0.5">
      <c r="A14" s="84" t="s">
        <v>525</v>
      </c>
      <c r="D14" s="84" t="str">
        <f>'3. Pauta auditoria'!C25</f>
        <v/>
      </c>
      <c r="E14" s="84"/>
      <c r="F14" s="84"/>
      <c r="G14" s="84"/>
      <c r="H14" s="84"/>
      <c r="I14" s="84"/>
      <c r="J14" s="84"/>
    </row>
    <row r="15" spans="1:10" ht="15.75" x14ac:dyDescent="0.5">
      <c r="A15" s="84" t="s">
        <v>526</v>
      </c>
      <c r="D15" s="84" t="str">
        <f>'3. Pauta auditoria'!C26</f>
        <v/>
      </c>
      <c r="E15" s="84"/>
      <c r="F15" s="84"/>
      <c r="G15" s="84"/>
      <c r="H15" s="84"/>
      <c r="I15" s="84"/>
      <c r="J15" s="84"/>
    </row>
    <row r="16" spans="1:10" ht="15.75" x14ac:dyDescent="0.5">
      <c r="A16" s="84" t="s">
        <v>527</v>
      </c>
      <c r="D16" s="84" t="str">
        <f>'3. Pauta auditoria'!C27</f>
        <v/>
      </c>
      <c r="E16" s="84"/>
      <c r="F16" s="84"/>
      <c r="G16" s="84"/>
      <c r="H16" s="84"/>
      <c r="I16" s="84"/>
      <c r="J16" s="84"/>
    </row>
    <row r="17" spans="1:10" ht="15.75" x14ac:dyDescent="0.5">
      <c r="A17" s="84" t="s">
        <v>528</v>
      </c>
      <c r="D17" s="84" t="str">
        <f>'3. Pauta auditoria'!C28</f>
        <v/>
      </c>
      <c r="E17" s="84"/>
      <c r="F17" s="84"/>
      <c r="G17" s="84"/>
      <c r="H17" s="84"/>
      <c r="I17" s="84"/>
      <c r="J17" s="84"/>
    </row>
    <row r="18" spans="1:10" ht="15.75" x14ac:dyDescent="0.5">
      <c r="A18" s="84" t="s">
        <v>529</v>
      </c>
      <c r="D18" s="84" t="str">
        <f>'3. Pauta auditoria'!C29</f>
        <v/>
      </c>
      <c r="E18" s="84"/>
      <c r="F18" s="84"/>
      <c r="G18" s="84"/>
      <c r="H18" s="84"/>
      <c r="I18" s="84"/>
      <c r="J18" s="84"/>
    </row>
    <row r="19" spans="1:10" ht="15.75" x14ac:dyDescent="0.5">
      <c r="A19" s="84" t="s">
        <v>530</v>
      </c>
      <c r="D19" s="84" t="str">
        <f>'3. Pauta auditoria'!C30</f>
        <v/>
      </c>
      <c r="E19" s="84"/>
      <c r="F19" s="84"/>
      <c r="G19" s="84"/>
      <c r="H19" s="84"/>
      <c r="I19" s="84"/>
      <c r="J19" s="84"/>
    </row>
    <row r="20" spans="1:10" ht="15.75" x14ac:dyDescent="0.5">
      <c r="A20" s="84" t="s">
        <v>531</v>
      </c>
      <c r="D20" s="84" t="str">
        <f>'3. Pauta auditoria'!C31</f>
        <v/>
      </c>
      <c r="E20" s="84"/>
      <c r="F20" s="84"/>
      <c r="G20" s="84"/>
      <c r="H20" s="84"/>
      <c r="I20" s="84"/>
      <c r="J20" s="84"/>
    </row>
    <row r="21" spans="1:10" ht="15.75" x14ac:dyDescent="0.5">
      <c r="A21" s="84" t="s">
        <v>532</v>
      </c>
      <c r="D21" s="84" t="str">
        <f>'3. Pauta auditoria'!C32</f>
        <v/>
      </c>
      <c r="E21" s="84"/>
      <c r="F21" s="84"/>
      <c r="G21" s="84"/>
      <c r="H21" s="84"/>
      <c r="I21" s="84"/>
      <c r="J21" s="84"/>
    </row>
    <row r="22" spans="1:10" ht="15.75" x14ac:dyDescent="0.5">
      <c r="A22" s="84" t="s">
        <v>533</v>
      </c>
      <c r="D22" s="84" t="str">
        <f>'3. Pauta auditoria'!C33</f>
        <v/>
      </c>
      <c r="E22" s="84"/>
      <c r="F22" s="84"/>
      <c r="G22" s="84"/>
      <c r="H22" s="84"/>
      <c r="I22" s="84"/>
      <c r="J22" s="84"/>
    </row>
    <row r="24" spans="1:10" ht="33.75" customHeight="1" x14ac:dyDescent="0.45">
      <c r="A24" s="80" t="s">
        <v>85</v>
      </c>
      <c r="B24" s="80" t="s">
        <v>87</v>
      </c>
      <c r="C24" s="81" t="s">
        <v>91</v>
      </c>
      <c r="D24" s="81" t="s">
        <v>89</v>
      </c>
      <c r="E24" s="81" t="s">
        <v>498</v>
      </c>
      <c r="F24" s="82" t="s">
        <v>499</v>
      </c>
      <c r="G24" s="82" t="s">
        <v>500</v>
      </c>
      <c r="H24" s="82" t="s">
        <v>547</v>
      </c>
      <c r="I24" s="83" t="s">
        <v>502</v>
      </c>
      <c r="J24" s="81" t="s">
        <v>92</v>
      </c>
    </row>
    <row r="25" spans="1:10" ht="42.75" x14ac:dyDescent="0.45">
      <c r="A25" s="71" t="str" cm="1">
        <f t="array" ref="A25">_xlfn._xlws.FILTER(
   IF('3. Pauta auditoria'!A35:J191=0, "", '3. Pauta auditoria'!A35:J191),
   ((LOWER('3. Pauta auditoria'!F35:F191)="x")),
   "Sin resultados"
)</f>
        <v>Sin resultados</v>
      </c>
      <c r="B25" s="71"/>
      <c r="C25" s="71"/>
      <c r="D25" s="77"/>
      <c r="E25" s="77"/>
      <c r="F25" s="71"/>
      <c r="G25" s="71"/>
      <c r="H25" s="71"/>
      <c r="I25" s="71"/>
      <c r="J25" s="71"/>
    </row>
    <row r="26" spans="1:10" x14ac:dyDescent="0.45">
      <c r="A26" s="71"/>
      <c r="B26" s="71"/>
      <c r="C26" s="71"/>
      <c r="D26" s="77"/>
      <c r="E26" s="77"/>
      <c r="F26" s="71"/>
      <c r="G26" s="71"/>
      <c r="H26" s="71"/>
      <c r="I26" s="71"/>
      <c r="J26" s="71"/>
    </row>
    <row r="27" spans="1:10" x14ac:dyDescent="0.45">
      <c r="A27" s="71"/>
      <c r="B27" s="71"/>
      <c r="C27" s="71"/>
      <c r="D27" s="77"/>
      <c r="E27" s="77"/>
      <c r="F27" s="71"/>
      <c r="G27" s="71"/>
      <c r="H27" s="71"/>
      <c r="I27" s="71"/>
      <c r="J27" s="71"/>
    </row>
    <row r="28" spans="1:10" x14ac:dyDescent="0.45">
      <c r="A28" s="71"/>
      <c r="B28" s="71"/>
      <c r="C28" s="71"/>
      <c r="D28" s="77"/>
      <c r="E28" s="77"/>
      <c r="F28" s="71"/>
      <c r="G28" s="71"/>
      <c r="H28" s="71"/>
      <c r="I28" s="71"/>
      <c r="J28" s="71"/>
    </row>
    <row r="29" spans="1:10" x14ac:dyDescent="0.45">
      <c r="A29" s="71"/>
      <c r="B29" s="71"/>
      <c r="C29" s="71"/>
      <c r="D29" s="77"/>
      <c r="E29" s="77"/>
      <c r="F29" s="71"/>
      <c r="G29" s="71"/>
      <c r="H29" s="71"/>
      <c r="I29" s="71"/>
      <c r="J29" s="71"/>
    </row>
    <row r="30" spans="1:10" x14ac:dyDescent="0.45">
      <c r="A30" s="71"/>
      <c r="B30" s="71"/>
      <c r="C30" s="71"/>
      <c r="D30" s="77"/>
      <c r="E30" s="77"/>
      <c r="F30" s="71"/>
      <c r="G30" s="71"/>
      <c r="H30" s="71"/>
      <c r="I30" s="71"/>
      <c r="J30" s="71"/>
    </row>
    <row r="31" spans="1:10" x14ac:dyDescent="0.45">
      <c r="A31" s="71"/>
      <c r="B31" s="71"/>
      <c r="C31" s="71"/>
      <c r="D31" s="77"/>
      <c r="E31" s="77"/>
      <c r="F31" s="71"/>
      <c r="G31" s="71"/>
      <c r="H31" s="71"/>
      <c r="I31" s="71"/>
      <c r="J31" s="71"/>
    </row>
    <row r="32" spans="1:10" x14ac:dyDescent="0.45">
      <c r="A32" s="71"/>
      <c r="B32" s="71"/>
      <c r="C32" s="71"/>
      <c r="D32" s="77"/>
      <c r="E32" s="77"/>
      <c r="F32" s="71"/>
      <c r="G32" s="71"/>
      <c r="H32" s="71"/>
      <c r="I32" s="71"/>
      <c r="J32" s="71"/>
    </row>
    <row r="33" spans="1:10" x14ac:dyDescent="0.45">
      <c r="A33" s="71"/>
      <c r="B33" s="71"/>
      <c r="C33" s="71"/>
      <c r="D33" s="77"/>
      <c r="E33" s="77"/>
      <c r="F33" s="71"/>
      <c r="G33" s="71"/>
      <c r="H33" s="71"/>
      <c r="I33" s="71"/>
      <c r="J33" s="71"/>
    </row>
    <row r="34" spans="1:10" x14ac:dyDescent="0.45">
      <c r="A34" s="71"/>
      <c r="B34" s="71"/>
      <c r="C34" s="71"/>
      <c r="D34" s="77"/>
      <c r="E34" s="77"/>
      <c r="F34" s="71"/>
      <c r="G34" s="71"/>
      <c r="H34" s="71"/>
      <c r="I34" s="71"/>
      <c r="J34" s="71"/>
    </row>
    <row r="35" spans="1:10" x14ac:dyDescent="0.45">
      <c r="A35" s="71"/>
      <c r="B35" s="71"/>
      <c r="C35" s="71"/>
      <c r="D35" s="77"/>
      <c r="E35" s="77"/>
      <c r="F35" s="71"/>
      <c r="G35" s="71"/>
      <c r="H35" s="71"/>
      <c r="I35" s="71"/>
      <c r="J35" s="71"/>
    </row>
    <row r="36" spans="1:10" x14ac:dyDescent="0.45">
      <c r="A36" s="71"/>
      <c r="B36" s="71"/>
      <c r="C36" s="71"/>
      <c r="D36" s="77"/>
      <c r="E36" s="77"/>
      <c r="F36" s="71"/>
      <c r="G36" s="71"/>
      <c r="H36" s="71"/>
      <c r="I36" s="71"/>
      <c r="J36" s="71"/>
    </row>
    <row r="37" spans="1:10" x14ac:dyDescent="0.45">
      <c r="A37" s="71"/>
      <c r="B37" s="71"/>
      <c r="C37" s="71"/>
      <c r="D37" s="77"/>
      <c r="E37" s="77"/>
      <c r="F37" s="71"/>
      <c r="G37" s="71"/>
      <c r="H37" s="71"/>
      <c r="I37" s="71"/>
      <c r="J37" s="71"/>
    </row>
    <row r="38" spans="1:10" x14ac:dyDescent="0.45">
      <c r="A38" s="71"/>
      <c r="B38" s="71"/>
      <c r="C38" s="71"/>
      <c r="D38" s="77"/>
      <c r="E38" s="77"/>
      <c r="F38" s="71"/>
      <c r="G38" s="71"/>
      <c r="H38" s="71"/>
      <c r="I38" s="71"/>
      <c r="J38" s="71"/>
    </row>
    <row r="39" spans="1:10" x14ac:dyDescent="0.45">
      <c r="A39" s="71"/>
      <c r="B39" s="71"/>
      <c r="C39" s="71"/>
      <c r="D39" s="77"/>
      <c r="E39" s="77"/>
      <c r="F39" s="71"/>
      <c r="G39" s="71"/>
      <c r="H39" s="71"/>
      <c r="I39" s="71"/>
      <c r="J39" s="71"/>
    </row>
    <row r="40" spans="1:10" x14ac:dyDescent="0.45">
      <c r="A40" s="71"/>
      <c r="B40" s="71"/>
      <c r="C40" s="71"/>
      <c r="D40" s="77"/>
      <c r="E40" s="77"/>
      <c r="F40" s="71"/>
      <c r="G40" s="71"/>
      <c r="H40" s="71"/>
      <c r="I40" s="71"/>
      <c r="J40" s="71"/>
    </row>
    <row r="41" spans="1:10" x14ac:dyDescent="0.45">
      <c r="A41" s="71"/>
      <c r="B41" s="71"/>
      <c r="C41" s="71"/>
      <c r="D41" s="77"/>
      <c r="E41" s="77"/>
      <c r="F41" s="71"/>
      <c r="G41" s="71"/>
      <c r="H41" s="71"/>
      <c r="I41" s="71"/>
      <c r="J41" s="71"/>
    </row>
    <row r="42" spans="1:10" x14ac:dyDescent="0.45">
      <c r="A42" s="71"/>
      <c r="B42" s="71"/>
      <c r="C42" s="71"/>
      <c r="D42" s="77"/>
      <c r="E42" s="77"/>
      <c r="F42" s="71"/>
      <c r="G42" s="71"/>
      <c r="H42" s="71"/>
      <c r="I42" s="71"/>
      <c r="J42" s="71"/>
    </row>
    <row r="43" spans="1:10" x14ac:dyDescent="0.45">
      <c r="A43" s="71"/>
      <c r="B43" s="71"/>
      <c r="C43" s="71"/>
      <c r="D43" s="77"/>
      <c r="E43" s="77"/>
      <c r="F43" s="71"/>
      <c r="G43" s="71"/>
      <c r="H43" s="71"/>
      <c r="I43" s="71"/>
      <c r="J43" s="71"/>
    </row>
    <row r="44" spans="1:10" x14ac:dyDescent="0.45">
      <c r="A44" s="71"/>
      <c r="B44" s="71"/>
      <c r="C44" s="71"/>
      <c r="D44" s="77"/>
      <c r="E44" s="77"/>
      <c r="F44" s="71"/>
      <c r="G44" s="71"/>
      <c r="H44" s="71"/>
      <c r="I44" s="71"/>
      <c r="J44" s="71"/>
    </row>
    <row r="45" spans="1:10" x14ac:dyDescent="0.45">
      <c r="A45" s="71"/>
      <c r="B45" s="71"/>
      <c r="C45" s="71"/>
      <c r="D45" s="77"/>
      <c r="E45" s="77"/>
      <c r="F45" s="71"/>
      <c r="G45" s="71"/>
      <c r="H45" s="71"/>
      <c r="I45" s="71"/>
      <c r="J45" s="71"/>
    </row>
    <row r="46" spans="1:10" x14ac:dyDescent="0.45">
      <c r="A46" s="71"/>
      <c r="B46" s="71"/>
      <c r="C46" s="71"/>
      <c r="D46" s="77"/>
      <c r="E46" s="77"/>
      <c r="F46" s="71"/>
      <c r="G46" s="71"/>
      <c r="H46" s="71"/>
      <c r="I46" s="71"/>
      <c r="J46" s="71"/>
    </row>
    <row r="47" spans="1:10" x14ac:dyDescent="0.45">
      <c r="A47" s="71"/>
      <c r="B47" s="71"/>
      <c r="C47" s="71"/>
      <c r="D47" s="77"/>
      <c r="E47" s="77"/>
      <c r="F47" s="71"/>
      <c r="G47" s="71"/>
      <c r="H47" s="71"/>
      <c r="I47" s="71"/>
      <c r="J47" s="71"/>
    </row>
    <row r="48" spans="1:10" x14ac:dyDescent="0.45">
      <c r="A48" s="71"/>
      <c r="B48" s="71"/>
      <c r="C48" s="71"/>
      <c r="D48" s="77"/>
      <c r="E48" s="77"/>
      <c r="F48" s="71"/>
      <c r="G48" s="71"/>
      <c r="H48" s="71"/>
      <c r="I48" s="71"/>
      <c r="J48" s="71"/>
    </row>
    <row r="49" spans="1:10" x14ac:dyDescent="0.45">
      <c r="A49" s="71"/>
      <c r="B49" s="71"/>
      <c r="C49" s="71"/>
      <c r="D49" s="77"/>
      <c r="E49" s="77"/>
      <c r="F49" s="71"/>
      <c r="G49" s="71"/>
      <c r="H49" s="71"/>
      <c r="I49" s="71"/>
      <c r="J49" s="71"/>
    </row>
    <row r="50" spans="1:10" x14ac:dyDescent="0.45">
      <c r="A50" s="71"/>
      <c r="B50" s="71"/>
      <c r="C50" s="71"/>
      <c r="D50" s="77"/>
      <c r="E50" s="77"/>
      <c r="F50" s="71"/>
      <c r="G50" s="71"/>
      <c r="H50" s="71"/>
      <c r="I50" s="71"/>
      <c r="J50" s="71"/>
    </row>
    <row r="51" spans="1:10" x14ac:dyDescent="0.45">
      <c r="A51" s="71"/>
      <c r="B51" s="71"/>
      <c r="C51" s="71"/>
      <c r="D51" s="77"/>
      <c r="E51" s="77"/>
      <c r="F51" s="71"/>
      <c r="G51" s="71"/>
      <c r="H51" s="71"/>
      <c r="I51" s="71"/>
      <c r="J51" s="71"/>
    </row>
    <row r="52" spans="1:10" x14ac:dyDescent="0.45">
      <c r="A52" s="71"/>
      <c r="B52" s="71"/>
      <c r="C52" s="71"/>
      <c r="D52" s="77"/>
      <c r="E52" s="77"/>
      <c r="F52" s="71"/>
      <c r="G52" s="71"/>
      <c r="H52" s="71"/>
      <c r="I52" s="71"/>
      <c r="J52" s="71"/>
    </row>
    <row r="53" spans="1:10" x14ac:dyDescent="0.45">
      <c r="A53" s="71"/>
      <c r="B53" s="71"/>
      <c r="C53" s="71"/>
      <c r="D53" s="77"/>
      <c r="E53" s="77"/>
      <c r="F53" s="71"/>
      <c r="G53" s="71"/>
      <c r="H53" s="71"/>
      <c r="I53" s="71"/>
      <c r="J53" s="71"/>
    </row>
    <row r="54" spans="1:10" x14ac:dyDescent="0.45">
      <c r="A54" s="71"/>
      <c r="B54" s="71"/>
      <c r="C54" s="71"/>
      <c r="D54" s="77"/>
      <c r="E54" s="77"/>
      <c r="F54" s="71"/>
      <c r="G54" s="71"/>
      <c r="H54" s="71"/>
      <c r="I54" s="71"/>
      <c r="J54" s="71"/>
    </row>
    <row r="55" spans="1:10" x14ac:dyDescent="0.45">
      <c r="A55" s="71"/>
      <c r="B55" s="71"/>
      <c r="C55" s="71"/>
      <c r="D55" s="77"/>
      <c r="E55" s="77"/>
      <c r="F55" s="71"/>
      <c r="G55" s="71"/>
      <c r="H55" s="71"/>
      <c r="I55" s="71"/>
      <c r="J55" s="71"/>
    </row>
    <row r="56" spans="1:10" x14ac:dyDescent="0.45">
      <c r="A56" s="71"/>
      <c r="B56" s="71"/>
      <c r="C56" s="71"/>
      <c r="D56" s="77"/>
      <c r="E56" s="77"/>
      <c r="F56" s="71"/>
      <c r="G56" s="71"/>
      <c r="H56" s="71"/>
      <c r="I56" s="71"/>
      <c r="J56" s="71"/>
    </row>
    <row r="57" spans="1:10" x14ac:dyDescent="0.45">
      <c r="A57" s="71"/>
      <c r="B57" s="71"/>
      <c r="C57" s="71"/>
      <c r="D57" s="77"/>
      <c r="E57" s="77"/>
      <c r="F57" s="71"/>
      <c r="G57" s="71"/>
      <c r="H57" s="71"/>
      <c r="I57" s="71"/>
      <c r="J57" s="71"/>
    </row>
    <row r="58" spans="1:10" x14ac:dyDescent="0.45">
      <c r="A58" s="71"/>
      <c r="B58" s="71"/>
      <c r="C58" s="71"/>
      <c r="D58" s="77"/>
      <c r="E58" s="77"/>
      <c r="F58" s="71"/>
      <c r="G58" s="71"/>
      <c r="H58" s="71"/>
      <c r="I58" s="71"/>
      <c r="J58" s="71"/>
    </row>
    <row r="59" spans="1:10" x14ac:dyDescent="0.45">
      <c r="A59" s="71"/>
      <c r="B59" s="71"/>
      <c r="C59" s="71"/>
      <c r="D59" s="77"/>
      <c r="E59" s="77"/>
      <c r="F59" s="71"/>
      <c r="G59" s="71"/>
      <c r="H59" s="71"/>
      <c r="I59" s="71"/>
      <c r="J59" s="71"/>
    </row>
    <row r="60" spans="1:10" x14ac:dyDescent="0.45">
      <c r="A60" s="71"/>
      <c r="B60" s="71"/>
      <c r="C60" s="71"/>
      <c r="D60" s="77"/>
      <c r="E60" s="77"/>
      <c r="F60" s="71"/>
      <c r="G60" s="71"/>
      <c r="H60" s="71"/>
      <c r="I60" s="71"/>
      <c r="J60" s="71"/>
    </row>
    <row r="61" spans="1:10" x14ac:dyDescent="0.45">
      <c r="A61" s="71"/>
      <c r="B61" s="71"/>
      <c r="C61" s="71"/>
      <c r="D61" s="77"/>
      <c r="E61" s="77"/>
      <c r="F61" s="71"/>
      <c r="G61" s="71"/>
      <c r="H61" s="71"/>
      <c r="I61" s="71"/>
      <c r="J61" s="71"/>
    </row>
    <row r="62" spans="1:10" x14ac:dyDescent="0.45">
      <c r="A62" s="71"/>
      <c r="B62" s="71"/>
      <c r="C62" s="71"/>
      <c r="D62" s="77"/>
      <c r="E62" s="77"/>
      <c r="F62" s="71"/>
      <c r="G62" s="71"/>
      <c r="H62" s="71"/>
      <c r="I62" s="71"/>
      <c r="J62" s="71"/>
    </row>
    <row r="63" spans="1:10" x14ac:dyDescent="0.45">
      <c r="A63" s="71"/>
      <c r="B63" s="71"/>
      <c r="C63" s="71"/>
      <c r="D63" s="77"/>
      <c r="E63" s="77"/>
      <c r="F63" s="71"/>
      <c r="G63" s="71"/>
      <c r="H63" s="71"/>
      <c r="I63" s="71"/>
      <c r="J63" s="71"/>
    </row>
    <row r="64" spans="1:10" x14ac:dyDescent="0.45">
      <c r="A64" s="71"/>
      <c r="B64" s="71"/>
      <c r="C64" s="71"/>
      <c r="D64" s="77"/>
      <c r="E64" s="77"/>
      <c r="F64" s="71"/>
      <c r="G64" s="71"/>
      <c r="H64" s="71"/>
      <c r="I64" s="71"/>
      <c r="J64" s="71"/>
    </row>
    <row r="65" spans="1:10" x14ac:dyDescent="0.45">
      <c r="A65" s="71"/>
      <c r="B65" s="71"/>
      <c r="C65" s="71"/>
      <c r="D65" s="77"/>
      <c r="E65" s="77"/>
      <c r="F65" s="71"/>
      <c r="G65" s="71"/>
      <c r="H65" s="71"/>
      <c r="I65" s="71"/>
      <c r="J65" s="71"/>
    </row>
    <row r="66" spans="1:10" x14ac:dyDescent="0.45">
      <c r="A66" s="71"/>
      <c r="B66" s="71"/>
      <c r="C66" s="71"/>
      <c r="D66" s="77"/>
      <c r="E66" s="77"/>
      <c r="F66" s="71"/>
      <c r="G66" s="71"/>
      <c r="H66" s="71"/>
      <c r="I66" s="71"/>
      <c r="J66" s="71"/>
    </row>
    <row r="67" spans="1:10" x14ac:dyDescent="0.45">
      <c r="A67" s="71"/>
      <c r="B67" s="71"/>
      <c r="C67" s="71"/>
      <c r="D67" s="77"/>
      <c r="E67" s="77"/>
      <c r="F67" s="71"/>
      <c r="G67" s="71"/>
      <c r="H67" s="71"/>
      <c r="I67" s="71"/>
      <c r="J67" s="71"/>
    </row>
    <row r="68" spans="1:10" x14ac:dyDescent="0.45">
      <c r="A68" s="71"/>
      <c r="B68" s="71"/>
      <c r="C68" s="71"/>
      <c r="D68" s="77"/>
      <c r="E68" s="77"/>
      <c r="F68" s="71"/>
      <c r="G68" s="71"/>
      <c r="H68" s="71"/>
      <c r="I68" s="71"/>
      <c r="J68" s="71"/>
    </row>
    <row r="69" spans="1:10" x14ac:dyDescent="0.45">
      <c r="A69" s="71"/>
      <c r="B69" s="71"/>
      <c r="C69" s="71"/>
      <c r="D69" s="77"/>
      <c r="E69" s="77"/>
      <c r="F69" s="71"/>
      <c r="G69" s="71"/>
      <c r="H69" s="71"/>
      <c r="I69" s="71"/>
      <c r="J69" s="71"/>
    </row>
    <row r="70" spans="1:10" x14ac:dyDescent="0.45">
      <c r="A70" s="71"/>
      <c r="B70" s="71"/>
      <c r="C70" s="71"/>
      <c r="D70" s="77"/>
      <c r="E70" s="77"/>
      <c r="F70" s="71"/>
      <c r="G70" s="71"/>
      <c r="H70" s="71"/>
      <c r="I70" s="71"/>
      <c r="J70" s="71"/>
    </row>
    <row r="71" spans="1:10" x14ac:dyDescent="0.45">
      <c r="A71" s="71"/>
      <c r="B71" s="71"/>
      <c r="C71" s="71"/>
      <c r="D71" s="77"/>
      <c r="E71" s="77"/>
      <c r="F71" s="71"/>
      <c r="G71" s="71"/>
      <c r="H71" s="71"/>
      <c r="I71" s="71"/>
      <c r="J71" s="71"/>
    </row>
    <row r="72" spans="1:10" x14ac:dyDescent="0.45">
      <c r="A72" s="71"/>
      <c r="B72" s="71"/>
      <c r="C72" s="71"/>
      <c r="D72" s="77"/>
      <c r="E72" s="77"/>
      <c r="F72" s="71"/>
      <c r="G72" s="71"/>
      <c r="H72" s="71"/>
      <c r="I72" s="71"/>
      <c r="J72" s="71"/>
    </row>
    <row r="73" spans="1:10" x14ac:dyDescent="0.45">
      <c r="A73" s="71"/>
      <c r="B73" s="71"/>
      <c r="C73" s="71"/>
      <c r="D73" s="77"/>
      <c r="E73" s="77"/>
      <c r="F73" s="71"/>
      <c r="G73" s="71"/>
      <c r="H73" s="71"/>
      <c r="I73" s="71"/>
      <c r="J73" s="71"/>
    </row>
    <row r="74" spans="1:10" x14ac:dyDescent="0.45">
      <c r="A74" s="71"/>
      <c r="B74" s="71"/>
      <c r="C74" s="71"/>
      <c r="D74" s="77"/>
      <c r="E74" s="77"/>
      <c r="F74" s="71"/>
      <c r="G74" s="71"/>
      <c r="H74" s="71"/>
      <c r="I74" s="71"/>
      <c r="J74" s="71"/>
    </row>
    <row r="75" spans="1:10" x14ac:dyDescent="0.45">
      <c r="A75" s="71"/>
      <c r="B75" s="71"/>
      <c r="C75" s="71"/>
      <c r="D75" s="77"/>
      <c r="E75" s="77"/>
      <c r="F75" s="71"/>
      <c r="G75" s="71"/>
      <c r="H75" s="71"/>
      <c r="I75" s="71"/>
      <c r="J75" s="71"/>
    </row>
    <row r="76" spans="1:10" x14ac:dyDescent="0.45">
      <c r="A76" s="71"/>
      <c r="B76" s="71"/>
      <c r="C76" s="71"/>
      <c r="D76" s="77"/>
      <c r="E76" s="77"/>
      <c r="F76" s="71"/>
      <c r="G76" s="71"/>
      <c r="H76" s="71"/>
      <c r="I76" s="71"/>
      <c r="J76" s="71"/>
    </row>
    <row r="77" spans="1:10" x14ac:dyDescent="0.45">
      <c r="A77" s="71"/>
      <c r="B77" s="71"/>
      <c r="C77" s="71"/>
      <c r="D77" s="77"/>
      <c r="E77" s="77"/>
      <c r="F77" s="71"/>
      <c r="G77" s="71"/>
      <c r="H77" s="71"/>
      <c r="I77" s="71"/>
      <c r="J77" s="71"/>
    </row>
    <row r="78" spans="1:10" x14ac:dyDescent="0.45">
      <c r="A78" s="71"/>
      <c r="B78" s="71"/>
      <c r="C78" s="71"/>
      <c r="D78" s="77"/>
      <c r="E78" s="77"/>
      <c r="F78" s="71"/>
      <c r="G78" s="71"/>
      <c r="H78" s="71"/>
      <c r="I78" s="71"/>
      <c r="J78" s="71"/>
    </row>
    <row r="79" spans="1:10" x14ac:dyDescent="0.45">
      <c r="A79" s="71"/>
      <c r="B79" s="71"/>
      <c r="C79" s="71"/>
      <c r="D79" s="77"/>
      <c r="E79" s="77"/>
      <c r="F79" s="71"/>
      <c r="G79" s="71"/>
      <c r="H79" s="71"/>
      <c r="I79" s="71"/>
      <c r="J79" s="71"/>
    </row>
    <row r="80" spans="1:10" x14ac:dyDescent="0.45">
      <c r="A80" s="71"/>
      <c r="B80" s="71"/>
      <c r="C80" s="71"/>
      <c r="D80" s="77"/>
      <c r="E80" s="77"/>
      <c r="F80" s="71"/>
      <c r="G80" s="71"/>
      <c r="H80" s="71"/>
      <c r="I80" s="71"/>
      <c r="J80" s="71"/>
    </row>
    <row r="81" spans="1:10" x14ac:dyDescent="0.45">
      <c r="A81" s="71"/>
      <c r="B81" s="71"/>
      <c r="C81" s="71"/>
      <c r="D81" s="77"/>
      <c r="E81" s="77"/>
      <c r="F81" s="71"/>
      <c r="G81" s="71"/>
      <c r="H81" s="71"/>
      <c r="I81" s="71"/>
      <c r="J81" s="71"/>
    </row>
    <row r="82" spans="1:10" x14ac:dyDescent="0.45">
      <c r="A82" s="71"/>
      <c r="B82" s="71"/>
      <c r="C82" s="71"/>
      <c r="D82" s="77"/>
      <c r="E82" s="77"/>
      <c r="F82" s="71"/>
      <c r="G82" s="71"/>
      <c r="H82" s="71"/>
      <c r="I82" s="71"/>
      <c r="J82" s="71"/>
    </row>
    <row r="83" spans="1:10" x14ac:dyDescent="0.45">
      <c r="A83" s="71"/>
      <c r="B83" s="71"/>
      <c r="C83" s="71"/>
      <c r="D83" s="77"/>
      <c r="E83" s="77"/>
      <c r="F83" s="71"/>
      <c r="G83" s="71"/>
      <c r="H83" s="71"/>
      <c r="I83" s="71"/>
      <c r="J83" s="71"/>
    </row>
    <row r="84" spans="1:10" x14ac:dyDescent="0.45">
      <c r="A84" s="71"/>
      <c r="B84" s="71"/>
      <c r="C84" s="71"/>
      <c r="D84" s="77"/>
      <c r="E84" s="77"/>
      <c r="F84" s="71"/>
      <c r="G84" s="71"/>
      <c r="H84" s="71"/>
      <c r="I84" s="71"/>
      <c r="J84" s="71"/>
    </row>
    <row r="85" spans="1:10" x14ac:dyDescent="0.45">
      <c r="A85" s="71"/>
      <c r="B85" s="71"/>
      <c r="C85" s="71"/>
      <c r="D85" s="77"/>
      <c r="E85" s="77"/>
      <c r="F85" s="71"/>
      <c r="G85" s="71"/>
      <c r="H85" s="71"/>
      <c r="I85" s="71"/>
      <c r="J85" s="71"/>
    </row>
    <row r="86" spans="1:10" x14ac:dyDescent="0.45">
      <c r="A86" s="71"/>
      <c r="B86" s="71"/>
      <c r="C86" s="71"/>
      <c r="D86" s="77"/>
      <c r="E86" s="77"/>
      <c r="F86" s="71"/>
      <c r="G86" s="71"/>
      <c r="H86" s="71"/>
      <c r="I86" s="71"/>
      <c r="J86" s="71"/>
    </row>
    <row r="87" spans="1:10" x14ac:dyDescent="0.45">
      <c r="A87" s="71"/>
      <c r="B87" s="71"/>
      <c r="C87" s="71"/>
      <c r="D87" s="77"/>
      <c r="E87" s="77"/>
      <c r="F87" s="71"/>
      <c r="G87" s="71"/>
      <c r="H87" s="71"/>
      <c r="I87" s="71"/>
      <c r="J87" s="71"/>
    </row>
    <row r="88" spans="1:10" x14ac:dyDescent="0.45">
      <c r="A88" s="71"/>
      <c r="B88" s="71"/>
      <c r="C88" s="71"/>
      <c r="D88" s="77"/>
      <c r="E88" s="77"/>
      <c r="F88" s="71"/>
      <c r="G88" s="71"/>
      <c r="H88" s="71"/>
      <c r="I88" s="71"/>
      <c r="J88" s="71"/>
    </row>
    <row r="89" spans="1:10" x14ac:dyDescent="0.45">
      <c r="A89" s="71"/>
      <c r="B89" s="71"/>
      <c r="C89" s="71"/>
      <c r="D89" s="77"/>
      <c r="E89" s="77"/>
      <c r="F89" s="71"/>
      <c r="G89" s="71"/>
      <c r="H89" s="71"/>
      <c r="I89" s="71"/>
      <c r="J89" s="71"/>
    </row>
    <row r="90" spans="1:10" x14ac:dyDescent="0.45">
      <c r="A90" s="71"/>
      <c r="B90" s="71"/>
      <c r="C90" s="71"/>
      <c r="D90" s="77"/>
      <c r="E90" s="77"/>
      <c r="F90" s="71"/>
      <c r="G90" s="71"/>
      <c r="H90" s="71"/>
      <c r="I90" s="71"/>
      <c r="J90" s="71"/>
    </row>
    <row r="91" spans="1:10" x14ac:dyDescent="0.45">
      <c r="A91" s="71"/>
      <c r="B91" s="71"/>
      <c r="C91" s="71"/>
      <c r="D91" s="77"/>
      <c r="E91" s="77"/>
      <c r="F91" s="71"/>
      <c r="G91" s="71"/>
      <c r="H91" s="71"/>
      <c r="I91" s="71"/>
      <c r="J91" s="71"/>
    </row>
    <row r="92" spans="1:10" x14ac:dyDescent="0.45">
      <c r="A92" s="71"/>
      <c r="B92" s="71"/>
      <c r="C92" s="71"/>
      <c r="D92" s="77"/>
      <c r="E92" s="77"/>
      <c r="F92" s="71"/>
      <c r="G92" s="71"/>
      <c r="H92" s="71"/>
      <c r="I92" s="71"/>
      <c r="J92" s="71"/>
    </row>
    <row r="93" spans="1:10" x14ac:dyDescent="0.45">
      <c r="A93" s="71"/>
      <c r="B93" s="71"/>
      <c r="C93" s="71"/>
      <c r="D93" s="77"/>
      <c r="E93" s="77"/>
      <c r="F93" s="71"/>
      <c r="G93" s="71"/>
      <c r="H93" s="71"/>
      <c r="I93" s="71"/>
      <c r="J93" s="71"/>
    </row>
    <row r="94" spans="1:10" x14ac:dyDescent="0.45">
      <c r="A94" s="71"/>
      <c r="B94" s="71"/>
      <c r="C94" s="71"/>
      <c r="D94" s="77"/>
      <c r="E94" s="77"/>
      <c r="F94" s="71"/>
      <c r="G94" s="71"/>
      <c r="H94" s="71"/>
      <c r="I94" s="71"/>
      <c r="J94" s="71"/>
    </row>
    <row r="95" spans="1:10" x14ac:dyDescent="0.45">
      <c r="A95" s="71"/>
      <c r="B95" s="71"/>
      <c r="C95" s="71"/>
      <c r="D95" s="77"/>
      <c r="E95" s="77"/>
      <c r="F95" s="71"/>
      <c r="G95" s="71"/>
      <c r="H95" s="71"/>
      <c r="I95" s="71"/>
      <c r="J95" s="71"/>
    </row>
    <row r="96" spans="1:10" x14ac:dyDescent="0.45">
      <c r="A96" s="71"/>
      <c r="B96" s="71"/>
      <c r="C96" s="71"/>
      <c r="D96" s="77"/>
      <c r="E96" s="77"/>
      <c r="F96" s="71"/>
      <c r="G96" s="71"/>
      <c r="H96" s="71"/>
      <c r="I96" s="71"/>
      <c r="J96" s="71"/>
    </row>
    <row r="97" spans="1:10" x14ac:dyDescent="0.45">
      <c r="A97" s="71"/>
      <c r="B97" s="71"/>
      <c r="C97" s="71"/>
      <c r="D97" s="77"/>
      <c r="E97" s="77"/>
      <c r="F97" s="71"/>
      <c r="G97" s="71"/>
      <c r="H97" s="71"/>
      <c r="I97" s="71"/>
      <c r="J97" s="71"/>
    </row>
    <row r="98" spans="1:10" x14ac:dyDescent="0.45">
      <c r="A98" s="71"/>
      <c r="B98" s="71"/>
      <c r="C98" s="71"/>
      <c r="D98" s="77"/>
      <c r="E98" s="77"/>
      <c r="F98" s="71"/>
      <c r="G98" s="71"/>
      <c r="H98" s="71"/>
      <c r="I98" s="71"/>
      <c r="J98" s="71"/>
    </row>
    <row r="99" spans="1:10" x14ac:dyDescent="0.45">
      <c r="A99" s="71"/>
      <c r="B99" s="71"/>
      <c r="C99" s="71"/>
      <c r="D99" s="77"/>
      <c r="E99" s="77"/>
      <c r="F99" s="71"/>
      <c r="G99" s="71"/>
      <c r="H99" s="71"/>
      <c r="I99" s="71"/>
      <c r="J99" s="71"/>
    </row>
    <row r="100" spans="1:10" x14ac:dyDescent="0.45">
      <c r="A100" s="71"/>
      <c r="B100" s="71"/>
      <c r="C100" s="71"/>
      <c r="D100" s="77"/>
      <c r="E100" s="77"/>
      <c r="F100" s="71"/>
      <c r="G100" s="71"/>
      <c r="H100" s="71"/>
      <c r="I100" s="71"/>
      <c r="J100" s="71"/>
    </row>
    <row r="101" spans="1:10" x14ac:dyDescent="0.45">
      <c r="A101" s="71"/>
      <c r="B101" s="71"/>
      <c r="C101" s="71"/>
      <c r="D101" s="77"/>
      <c r="E101" s="77"/>
      <c r="F101" s="71"/>
      <c r="G101" s="71"/>
      <c r="H101" s="71"/>
      <c r="I101" s="71"/>
      <c r="J101" s="71"/>
    </row>
    <row r="102" spans="1:10" x14ac:dyDescent="0.45">
      <c r="A102" s="71"/>
      <c r="B102" s="71"/>
      <c r="C102" s="71"/>
      <c r="D102" s="77"/>
      <c r="E102" s="77"/>
      <c r="F102" s="71"/>
      <c r="G102" s="71"/>
      <c r="H102" s="71"/>
      <c r="I102" s="71"/>
      <c r="J102" s="71"/>
    </row>
    <row r="103" spans="1:10" x14ac:dyDescent="0.45">
      <c r="A103" s="71"/>
      <c r="B103" s="71"/>
      <c r="C103" s="71"/>
      <c r="D103" s="77"/>
      <c r="E103" s="77"/>
      <c r="F103" s="71"/>
      <c r="G103" s="71"/>
      <c r="H103" s="71"/>
      <c r="I103" s="71"/>
      <c r="J103" s="71"/>
    </row>
    <row r="104" spans="1:10" x14ac:dyDescent="0.45">
      <c r="A104" s="71"/>
      <c r="B104" s="71"/>
      <c r="C104" s="71"/>
      <c r="D104" s="77"/>
      <c r="E104" s="77"/>
      <c r="F104" s="71"/>
      <c r="G104" s="71"/>
      <c r="H104" s="71"/>
      <c r="I104" s="71"/>
      <c r="J104" s="71"/>
    </row>
    <row r="105" spans="1:10" x14ac:dyDescent="0.45">
      <c r="A105" s="71"/>
      <c r="B105" s="71"/>
      <c r="C105" s="71"/>
      <c r="D105" s="77"/>
      <c r="E105" s="77"/>
      <c r="F105" s="71"/>
      <c r="G105" s="71"/>
      <c r="H105" s="71"/>
      <c r="I105" s="71"/>
      <c r="J105" s="71"/>
    </row>
    <row r="106" spans="1:10" x14ac:dyDescent="0.45">
      <c r="A106" s="71"/>
      <c r="B106" s="71"/>
      <c r="C106" s="71"/>
      <c r="D106" s="77"/>
      <c r="E106" s="77"/>
      <c r="F106" s="71"/>
      <c r="G106" s="71"/>
      <c r="H106" s="71"/>
      <c r="I106" s="71"/>
      <c r="J106" s="71"/>
    </row>
    <row r="107" spans="1:10" x14ac:dyDescent="0.45">
      <c r="A107" s="71"/>
      <c r="B107" s="71"/>
      <c r="C107" s="71"/>
      <c r="D107" s="77"/>
      <c r="E107" s="77"/>
      <c r="F107" s="71"/>
      <c r="G107" s="71"/>
      <c r="H107" s="71"/>
      <c r="I107" s="71"/>
      <c r="J107" s="71"/>
    </row>
    <row r="108" spans="1:10" x14ac:dyDescent="0.45">
      <c r="A108" s="71"/>
      <c r="B108" s="71"/>
      <c r="C108" s="71"/>
      <c r="D108" s="77"/>
      <c r="E108" s="77"/>
      <c r="F108" s="71"/>
      <c r="G108" s="71"/>
      <c r="H108" s="71"/>
      <c r="I108" s="71"/>
      <c r="J108" s="71"/>
    </row>
    <row r="109" spans="1:10" x14ac:dyDescent="0.45">
      <c r="A109" s="71"/>
      <c r="B109" s="71"/>
      <c r="C109" s="71"/>
      <c r="D109" s="77"/>
      <c r="E109" s="77"/>
      <c r="F109" s="71"/>
      <c r="G109" s="71"/>
      <c r="H109" s="71"/>
      <c r="I109" s="71"/>
      <c r="J109" s="71"/>
    </row>
    <row r="110" spans="1:10" x14ac:dyDescent="0.45">
      <c r="A110" s="71"/>
      <c r="B110" s="71"/>
      <c r="C110" s="71"/>
      <c r="D110" s="77"/>
      <c r="E110" s="77"/>
      <c r="F110" s="71"/>
      <c r="G110" s="71"/>
      <c r="H110" s="71"/>
      <c r="I110" s="71"/>
      <c r="J110" s="71"/>
    </row>
    <row r="111" spans="1:10" x14ac:dyDescent="0.45">
      <c r="A111" s="71"/>
      <c r="B111" s="71"/>
      <c r="C111" s="71"/>
      <c r="D111" s="77"/>
      <c r="E111" s="77"/>
      <c r="F111" s="71"/>
      <c r="G111" s="71"/>
      <c r="H111" s="71"/>
      <c r="I111" s="71"/>
      <c r="J111" s="71"/>
    </row>
    <row r="112" spans="1:10" x14ac:dyDescent="0.45">
      <c r="A112" s="71"/>
      <c r="B112" s="71"/>
      <c r="C112" s="71"/>
      <c r="D112" s="77"/>
      <c r="E112" s="77"/>
      <c r="F112" s="71"/>
      <c r="G112" s="71"/>
      <c r="H112" s="71"/>
      <c r="I112" s="71"/>
      <c r="J112" s="71"/>
    </row>
    <row r="113" spans="1:10" x14ac:dyDescent="0.45">
      <c r="A113" s="71"/>
      <c r="B113" s="71"/>
      <c r="C113" s="71"/>
      <c r="D113" s="77"/>
      <c r="E113" s="77"/>
      <c r="F113" s="71"/>
      <c r="G113" s="71"/>
      <c r="H113" s="71"/>
      <c r="I113" s="71"/>
      <c r="J113" s="71"/>
    </row>
    <row r="114" spans="1:10" x14ac:dyDescent="0.45">
      <c r="A114" s="71"/>
      <c r="B114" s="71"/>
      <c r="C114" s="71"/>
      <c r="D114" s="77"/>
      <c r="E114" s="77"/>
      <c r="F114" s="71"/>
      <c r="G114" s="71"/>
      <c r="H114" s="71"/>
      <c r="I114" s="71"/>
      <c r="J114" s="71"/>
    </row>
    <row r="115" spans="1:10" x14ac:dyDescent="0.45">
      <c r="A115" s="71"/>
      <c r="B115" s="71"/>
      <c r="C115" s="71"/>
      <c r="D115" s="77"/>
      <c r="E115" s="77"/>
      <c r="F115" s="71"/>
      <c r="G115" s="71"/>
      <c r="H115" s="71"/>
      <c r="I115" s="71"/>
      <c r="J115" s="71"/>
    </row>
    <row r="116" spans="1:10" x14ac:dyDescent="0.45">
      <c r="A116" s="71"/>
      <c r="B116" s="71"/>
      <c r="C116" s="71"/>
      <c r="D116" s="77"/>
      <c r="E116" s="77"/>
      <c r="F116" s="71"/>
      <c r="G116" s="71"/>
      <c r="H116" s="71"/>
      <c r="I116" s="71"/>
      <c r="J116" s="71"/>
    </row>
    <row r="117" spans="1:10" x14ac:dyDescent="0.45">
      <c r="A117" s="71"/>
      <c r="B117" s="71"/>
      <c r="C117" s="71"/>
      <c r="D117" s="77"/>
      <c r="E117" s="77"/>
      <c r="F117" s="71"/>
      <c r="G117" s="71"/>
      <c r="H117" s="71"/>
      <c r="I117" s="71"/>
      <c r="J117" s="71"/>
    </row>
    <row r="118" spans="1:10" x14ac:dyDescent="0.45">
      <c r="A118" s="71"/>
      <c r="B118" s="71"/>
      <c r="C118" s="71"/>
      <c r="D118" s="77"/>
      <c r="E118" s="77"/>
      <c r="F118" s="71"/>
      <c r="G118" s="71"/>
      <c r="H118" s="71"/>
      <c r="I118" s="71"/>
      <c r="J118" s="71"/>
    </row>
    <row r="119" spans="1:10" x14ac:dyDescent="0.45">
      <c r="A119" s="71"/>
      <c r="B119" s="71"/>
      <c r="C119" s="71"/>
      <c r="D119" s="77"/>
      <c r="E119" s="77"/>
      <c r="F119" s="71"/>
      <c r="G119" s="71"/>
      <c r="H119" s="71"/>
      <c r="I119" s="71"/>
      <c r="J119" s="71"/>
    </row>
    <row r="120" spans="1:10" x14ac:dyDescent="0.45">
      <c r="A120" s="71"/>
      <c r="B120" s="71"/>
      <c r="C120" s="71"/>
      <c r="D120" s="77"/>
      <c r="E120" s="77"/>
      <c r="F120" s="71"/>
      <c r="G120" s="71"/>
      <c r="H120" s="71"/>
      <c r="I120" s="71"/>
      <c r="J120" s="71"/>
    </row>
    <row r="121" spans="1:10" x14ac:dyDescent="0.45">
      <c r="A121" s="71"/>
      <c r="B121" s="71"/>
      <c r="C121" s="71"/>
      <c r="D121" s="77"/>
      <c r="E121" s="77"/>
      <c r="F121" s="71"/>
      <c r="G121" s="71"/>
      <c r="H121" s="71"/>
      <c r="I121" s="71"/>
      <c r="J121" s="71"/>
    </row>
    <row r="122" spans="1:10" x14ac:dyDescent="0.45">
      <c r="A122" s="71"/>
      <c r="B122" s="71"/>
      <c r="C122" s="71"/>
      <c r="D122" s="77"/>
      <c r="E122" s="77"/>
      <c r="F122" s="71"/>
      <c r="G122" s="71"/>
      <c r="H122" s="71"/>
      <c r="I122" s="71"/>
      <c r="J122" s="71"/>
    </row>
    <row r="123" spans="1:10" x14ac:dyDescent="0.45">
      <c r="A123" s="71"/>
      <c r="B123" s="71"/>
      <c r="C123" s="71"/>
      <c r="D123" s="77"/>
      <c r="E123" s="77"/>
      <c r="F123" s="71"/>
      <c r="G123" s="71"/>
      <c r="H123" s="71"/>
      <c r="I123" s="71"/>
      <c r="J123" s="71"/>
    </row>
    <row r="124" spans="1:10" x14ac:dyDescent="0.45">
      <c r="A124" s="71"/>
      <c r="B124" s="71"/>
      <c r="C124" s="71"/>
      <c r="D124" s="77"/>
      <c r="E124" s="77"/>
      <c r="F124" s="71"/>
      <c r="G124" s="71"/>
      <c r="H124" s="71"/>
      <c r="I124" s="71"/>
      <c r="J124" s="71"/>
    </row>
    <row r="125" spans="1:10" x14ac:dyDescent="0.45">
      <c r="A125" s="71"/>
      <c r="B125" s="71"/>
      <c r="C125" s="71"/>
      <c r="D125" s="77"/>
      <c r="E125" s="77"/>
      <c r="F125" s="71"/>
      <c r="G125" s="71"/>
      <c r="H125" s="71"/>
      <c r="I125" s="71"/>
      <c r="J125" s="71"/>
    </row>
    <row r="126" spans="1:10" x14ac:dyDescent="0.45">
      <c r="A126" s="71"/>
      <c r="B126" s="71"/>
      <c r="C126" s="71"/>
      <c r="D126" s="77"/>
      <c r="E126" s="77"/>
      <c r="F126" s="71"/>
      <c r="G126" s="71"/>
      <c r="H126" s="71"/>
      <c r="I126" s="71"/>
      <c r="J126" s="71"/>
    </row>
    <row r="127" spans="1:10" x14ac:dyDescent="0.45">
      <c r="A127" s="71"/>
      <c r="B127" s="71"/>
      <c r="C127" s="71"/>
      <c r="D127" s="77"/>
      <c r="E127" s="77"/>
      <c r="F127" s="71"/>
      <c r="G127" s="71"/>
      <c r="H127" s="71"/>
      <c r="I127" s="71"/>
      <c r="J127" s="71"/>
    </row>
    <row r="128" spans="1:10" x14ac:dyDescent="0.45">
      <c r="A128" s="71"/>
      <c r="B128" s="71"/>
      <c r="C128" s="71"/>
      <c r="D128" s="77"/>
      <c r="E128" s="77"/>
      <c r="F128" s="71"/>
      <c r="G128" s="71"/>
      <c r="H128" s="71"/>
      <c r="I128" s="71"/>
      <c r="J128" s="71"/>
    </row>
    <row r="129" spans="1:10" x14ac:dyDescent="0.45">
      <c r="A129" s="71"/>
      <c r="B129" s="71"/>
      <c r="C129" s="71"/>
      <c r="D129" s="77"/>
      <c r="E129" s="77"/>
      <c r="F129" s="71"/>
      <c r="G129" s="71"/>
      <c r="H129" s="71"/>
      <c r="I129" s="71"/>
      <c r="J129" s="71"/>
    </row>
    <row r="130" spans="1:10" x14ac:dyDescent="0.45">
      <c r="A130" s="71"/>
      <c r="B130" s="71"/>
      <c r="C130" s="71"/>
      <c r="D130" s="77"/>
      <c r="E130" s="77"/>
      <c r="F130" s="71"/>
      <c r="G130" s="71"/>
      <c r="H130" s="71"/>
      <c r="I130" s="71"/>
      <c r="J130" s="71"/>
    </row>
    <row r="131" spans="1:10" x14ac:dyDescent="0.45">
      <c r="A131" s="71"/>
      <c r="B131" s="71"/>
      <c r="C131" s="71"/>
      <c r="D131" s="77"/>
      <c r="E131" s="77"/>
      <c r="F131" s="71"/>
      <c r="G131" s="71"/>
      <c r="H131" s="71"/>
      <c r="I131" s="71"/>
      <c r="J131" s="71"/>
    </row>
    <row r="132" spans="1:10" x14ac:dyDescent="0.45">
      <c r="A132" s="71"/>
      <c r="B132" s="71"/>
      <c r="C132" s="71"/>
      <c r="D132" s="77"/>
      <c r="E132" s="77"/>
      <c r="F132" s="71"/>
      <c r="G132" s="71"/>
      <c r="H132" s="71"/>
      <c r="I132" s="71"/>
      <c r="J132" s="71"/>
    </row>
    <row r="133" spans="1:10" x14ac:dyDescent="0.45">
      <c r="A133" s="71"/>
      <c r="B133" s="71"/>
      <c r="C133" s="71"/>
      <c r="D133" s="77"/>
      <c r="E133" s="77"/>
      <c r="F133" s="71"/>
      <c r="G133" s="71"/>
      <c r="H133" s="71"/>
      <c r="I133" s="71"/>
      <c r="J133" s="71"/>
    </row>
    <row r="134" spans="1:10" x14ac:dyDescent="0.45">
      <c r="A134" s="71"/>
      <c r="B134" s="71"/>
      <c r="C134" s="71"/>
      <c r="D134" s="77"/>
      <c r="E134" s="77"/>
      <c r="F134" s="71"/>
      <c r="G134" s="71"/>
      <c r="H134" s="71"/>
      <c r="I134" s="71"/>
      <c r="J134" s="71"/>
    </row>
    <row r="135" spans="1:10" x14ac:dyDescent="0.45">
      <c r="A135" s="71"/>
      <c r="B135" s="71"/>
      <c r="C135" s="71"/>
      <c r="D135" s="77"/>
      <c r="E135" s="77"/>
      <c r="F135" s="71"/>
      <c r="G135" s="71"/>
      <c r="H135" s="71"/>
      <c r="I135" s="71"/>
      <c r="J135" s="71"/>
    </row>
    <row r="136" spans="1:10" x14ac:dyDescent="0.45">
      <c r="A136" s="71"/>
      <c r="B136" s="71"/>
      <c r="C136" s="71"/>
      <c r="D136" s="77"/>
      <c r="E136" s="77"/>
      <c r="F136" s="71"/>
      <c r="G136" s="71"/>
      <c r="H136" s="71"/>
      <c r="I136" s="71"/>
      <c r="J136" s="71"/>
    </row>
    <row r="137" spans="1:10" x14ac:dyDescent="0.45">
      <c r="A137" s="71"/>
      <c r="B137" s="71"/>
      <c r="C137" s="71"/>
      <c r="D137" s="77"/>
      <c r="E137" s="77"/>
      <c r="F137" s="71"/>
      <c r="G137" s="71"/>
      <c r="H137" s="71"/>
      <c r="I137" s="71"/>
      <c r="J137" s="71"/>
    </row>
    <row r="138" spans="1:10" x14ac:dyDescent="0.45">
      <c r="A138" s="71"/>
      <c r="B138" s="71"/>
      <c r="C138" s="71"/>
      <c r="D138" s="77"/>
      <c r="E138" s="77"/>
      <c r="F138" s="71"/>
      <c r="G138" s="71"/>
      <c r="H138" s="71"/>
      <c r="I138" s="71"/>
      <c r="J138" s="71"/>
    </row>
    <row r="139" spans="1:10" x14ac:dyDescent="0.45">
      <c r="A139" s="71"/>
      <c r="B139" s="71"/>
      <c r="C139" s="71"/>
      <c r="D139" s="77"/>
      <c r="E139" s="77"/>
      <c r="F139" s="71"/>
      <c r="G139" s="71"/>
      <c r="H139" s="71"/>
      <c r="I139" s="71"/>
      <c r="J139" s="71"/>
    </row>
    <row r="140" spans="1:10" x14ac:dyDescent="0.45">
      <c r="A140" s="71"/>
      <c r="B140" s="71"/>
      <c r="C140" s="71"/>
      <c r="D140" s="77"/>
      <c r="E140" s="77"/>
      <c r="F140" s="71"/>
      <c r="G140" s="71"/>
      <c r="H140" s="71"/>
      <c r="I140" s="71"/>
      <c r="J140" s="71"/>
    </row>
    <row r="141" spans="1:10" x14ac:dyDescent="0.45">
      <c r="A141" s="71"/>
      <c r="B141" s="71"/>
      <c r="C141" s="71"/>
      <c r="D141" s="77"/>
      <c r="E141" s="77"/>
      <c r="F141" s="71"/>
      <c r="G141" s="71"/>
      <c r="H141" s="71"/>
      <c r="I141" s="71"/>
      <c r="J141" s="71"/>
    </row>
    <row r="142" spans="1:10" x14ac:dyDescent="0.45">
      <c r="A142" s="71"/>
      <c r="B142" s="71"/>
      <c r="C142" s="71"/>
      <c r="D142" s="77"/>
      <c r="E142" s="77"/>
      <c r="F142" s="71"/>
      <c r="G142" s="71"/>
      <c r="H142" s="71"/>
      <c r="I142" s="71"/>
      <c r="J142" s="71"/>
    </row>
    <row r="143" spans="1:10" x14ac:dyDescent="0.45">
      <c r="A143" s="71"/>
      <c r="B143" s="71"/>
      <c r="C143" s="71"/>
      <c r="D143" s="77"/>
      <c r="E143" s="77"/>
      <c r="F143" s="71"/>
      <c r="G143" s="71"/>
      <c r="H143" s="71"/>
      <c r="I143" s="71"/>
      <c r="J143" s="71"/>
    </row>
    <row r="144" spans="1:10" x14ac:dyDescent="0.45">
      <c r="A144" s="71"/>
      <c r="B144" s="71"/>
      <c r="C144" s="71"/>
      <c r="D144" s="77"/>
      <c r="E144" s="77"/>
      <c r="F144" s="71"/>
      <c r="G144" s="71"/>
      <c r="H144" s="71"/>
      <c r="I144" s="71"/>
      <c r="J144" s="71"/>
    </row>
    <row r="145" spans="1:10" x14ac:dyDescent="0.45">
      <c r="A145" s="71"/>
      <c r="B145" s="71"/>
      <c r="C145" s="71"/>
      <c r="D145" s="77"/>
      <c r="E145" s="77"/>
      <c r="F145" s="71"/>
      <c r="G145" s="71"/>
      <c r="H145" s="71"/>
      <c r="I145" s="71"/>
      <c r="J145" s="71"/>
    </row>
    <row r="146" spans="1:10" x14ac:dyDescent="0.45">
      <c r="A146" s="71"/>
      <c r="B146" s="71"/>
      <c r="C146" s="71"/>
      <c r="D146" s="77"/>
      <c r="E146" s="77"/>
      <c r="F146" s="71"/>
      <c r="G146" s="71"/>
      <c r="H146" s="71"/>
      <c r="I146" s="71"/>
      <c r="J146" s="71"/>
    </row>
    <row r="147" spans="1:10" x14ac:dyDescent="0.45">
      <c r="A147" s="71"/>
      <c r="B147" s="71"/>
      <c r="C147" s="71"/>
      <c r="D147" s="77"/>
      <c r="E147" s="77"/>
      <c r="F147" s="71"/>
      <c r="G147" s="71"/>
      <c r="H147" s="71"/>
      <c r="I147" s="71"/>
      <c r="J147" s="71"/>
    </row>
    <row r="148" spans="1:10" x14ac:dyDescent="0.45">
      <c r="A148" s="71"/>
      <c r="B148" s="71"/>
      <c r="C148" s="71"/>
      <c r="D148" s="77"/>
      <c r="E148" s="77"/>
      <c r="F148" s="71"/>
      <c r="G148" s="71"/>
      <c r="H148" s="71"/>
      <c r="I148" s="71"/>
      <c r="J148" s="71"/>
    </row>
    <row r="149" spans="1:10" x14ac:dyDescent="0.45">
      <c r="A149" s="71"/>
      <c r="B149" s="71"/>
      <c r="C149" s="71"/>
      <c r="D149" s="77"/>
      <c r="E149" s="77"/>
      <c r="F149" s="71"/>
      <c r="G149" s="71"/>
      <c r="H149" s="71"/>
      <c r="I149" s="71"/>
      <c r="J149" s="71"/>
    </row>
    <row r="150" spans="1:10" x14ac:dyDescent="0.45">
      <c r="A150" s="71"/>
      <c r="B150" s="71"/>
      <c r="C150" s="71"/>
      <c r="D150" s="77"/>
      <c r="E150" s="77"/>
      <c r="F150" s="71"/>
      <c r="G150" s="71"/>
      <c r="H150" s="71"/>
      <c r="I150" s="71"/>
      <c r="J150" s="71"/>
    </row>
    <row r="151" spans="1:10" x14ac:dyDescent="0.45">
      <c r="A151" s="71"/>
      <c r="B151" s="71"/>
      <c r="C151" s="71"/>
      <c r="D151" s="77"/>
      <c r="E151" s="77"/>
      <c r="F151" s="71"/>
      <c r="G151" s="71"/>
      <c r="H151" s="71"/>
      <c r="I151" s="71"/>
      <c r="J151" s="71"/>
    </row>
    <row r="152" spans="1:10" x14ac:dyDescent="0.45">
      <c r="A152" s="71"/>
      <c r="B152" s="71"/>
      <c r="C152" s="71"/>
      <c r="D152" s="77"/>
      <c r="E152" s="77"/>
      <c r="F152" s="71"/>
      <c r="G152" s="71"/>
      <c r="H152" s="71"/>
      <c r="I152" s="71"/>
      <c r="J152" s="71"/>
    </row>
    <row r="153" spans="1:10" x14ac:dyDescent="0.45">
      <c r="A153" s="71"/>
      <c r="B153" s="71"/>
      <c r="C153" s="71"/>
      <c r="D153" s="77"/>
      <c r="E153" s="77"/>
      <c r="F153" s="71"/>
      <c r="G153" s="71"/>
      <c r="H153" s="71"/>
      <c r="I153" s="71"/>
      <c r="J153" s="71"/>
    </row>
    <row r="154" spans="1:10" x14ac:dyDescent="0.45">
      <c r="A154" s="71"/>
      <c r="B154" s="71"/>
      <c r="C154" s="71"/>
      <c r="D154" s="77"/>
      <c r="E154" s="77"/>
      <c r="F154" s="71"/>
      <c r="G154" s="71"/>
      <c r="H154" s="71"/>
      <c r="I154" s="71"/>
      <c r="J154" s="71"/>
    </row>
    <row r="155" spans="1:10" x14ac:dyDescent="0.45">
      <c r="A155" s="71"/>
      <c r="B155" s="71"/>
      <c r="C155" s="71"/>
      <c r="D155" s="77"/>
      <c r="E155" s="77"/>
      <c r="F155" s="71"/>
      <c r="G155" s="71"/>
      <c r="H155" s="71"/>
      <c r="I155" s="71"/>
      <c r="J155" s="71"/>
    </row>
    <row r="156" spans="1:10" x14ac:dyDescent="0.45">
      <c r="A156" s="71"/>
      <c r="B156" s="71"/>
      <c r="C156" s="71"/>
      <c r="D156" s="77"/>
      <c r="E156" s="77"/>
      <c r="F156" s="71"/>
      <c r="G156" s="71"/>
      <c r="H156" s="71"/>
      <c r="I156" s="71"/>
      <c r="J156" s="71"/>
    </row>
    <row r="157" spans="1:10" x14ac:dyDescent="0.45">
      <c r="A157" s="71"/>
      <c r="B157" s="71"/>
      <c r="C157" s="71"/>
      <c r="D157" s="77"/>
      <c r="E157" s="77"/>
      <c r="F157" s="71"/>
      <c r="G157" s="71"/>
      <c r="H157" s="71"/>
      <c r="I157" s="71"/>
      <c r="J157" s="71"/>
    </row>
    <row r="158" spans="1:10" x14ac:dyDescent="0.45">
      <c r="A158" s="71"/>
      <c r="B158" s="71"/>
      <c r="C158" s="71"/>
      <c r="D158" s="77"/>
      <c r="E158" s="77"/>
      <c r="F158" s="71"/>
      <c r="G158" s="71"/>
      <c r="H158" s="71"/>
      <c r="I158" s="71"/>
      <c r="J158" s="71"/>
    </row>
    <row r="159" spans="1:10" x14ac:dyDescent="0.45">
      <c r="A159" s="71"/>
      <c r="B159" s="71"/>
      <c r="C159" s="71"/>
      <c r="D159" s="77"/>
      <c r="E159" s="77"/>
      <c r="F159" s="71"/>
      <c r="G159" s="71"/>
      <c r="H159" s="71"/>
      <c r="I159" s="71"/>
      <c r="J159" s="71"/>
    </row>
    <row r="160" spans="1:10" x14ac:dyDescent="0.45">
      <c r="A160" s="71"/>
      <c r="B160" s="71"/>
      <c r="C160" s="71"/>
      <c r="D160" s="77"/>
      <c r="E160" s="77"/>
      <c r="F160" s="71"/>
      <c r="G160" s="71"/>
      <c r="H160" s="71"/>
      <c r="I160" s="71"/>
      <c r="J160" s="71"/>
    </row>
    <row r="161" spans="1:10" x14ac:dyDescent="0.45">
      <c r="A161" s="71"/>
      <c r="B161" s="71"/>
      <c r="C161" s="71"/>
      <c r="D161" s="77"/>
      <c r="E161" s="77"/>
      <c r="F161" s="71"/>
      <c r="G161" s="71"/>
      <c r="H161" s="71"/>
      <c r="I161" s="71"/>
      <c r="J161" s="71"/>
    </row>
    <row r="162" spans="1:10" x14ac:dyDescent="0.45">
      <c r="A162" s="71"/>
      <c r="B162" s="71"/>
      <c r="C162" s="71"/>
      <c r="D162" s="77"/>
      <c r="E162" s="77"/>
      <c r="F162" s="71"/>
      <c r="G162" s="71"/>
      <c r="H162" s="71"/>
      <c r="I162" s="71"/>
      <c r="J162" s="71"/>
    </row>
    <row r="163" spans="1:10" x14ac:dyDescent="0.45">
      <c r="A163" s="71"/>
      <c r="B163" s="71"/>
      <c r="C163" s="71"/>
      <c r="D163" s="77"/>
      <c r="E163" s="77"/>
      <c r="F163" s="71"/>
      <c r="G163" s="71"/>
      <c r="H163" s="71"/>
      <c r="I163" s="71"/>
      <c r="J163" s="71"/>
    </row>
    <row r="164" spans="1:10" x14ac:dyDescent="0.45">
      <c r="A164" s="71"/>
      <c r="B164" s="71"/>
      <c r="C164" s="71"/>
      <c r="D164" s="77"/>
      <c r="E164" s="77"/>
      <c r="F164" s="71"/>
      <c r="G164" s="71"/>
      <c r="H164" s="71"/>
      <c r="I164" s="71"/>
      <c r="J164" s="71"/>
    </row>
    <row r="165" spans="1:10" x14ac:dyDescent="0.45">
      <c r="A165" s="71"/>
      <c r="B165" s="71"/>
      <c r="C165" s="71"/>
      <c r="D165" s="77"/>
      <c r="E165" s="77"/>
      <c r="F165" s="71"/>
      <c r="G165" s="71"/>
      <c r="H165" s="71"/>
      <c r="I165" s="71"/>
      <c r="J165" s="71"/>
    </row>
    <row r="166" spans="1:10" x14ac:dyDescent="0.45">
      <c r="A166" s="71"/>
      <c r="B166" s="71"/>
      <c r="C166" s="71"/>
      <c r="D166" s="77"/>
      <c r="E166" s="77"/>
      <c r="F166" s="71"/>
      <c r="G166" s="71"/>
      <c r="H166" s="71"/>
      <c r="I166" s="71"/>
      <c r="J166" s="71"/>
    </row>
    <row r="167" spans="1:10" x14ac:dyDescent="0.45">
      <c r="A167" s="71"/>
      <c r="B167" s="71"/>
      <c r="C167" s="71"/>
      <c r="D167" s="77"/>
      <c r="E167" s="77"/>
      <c r="F167" s="71"/>
      <c r="G167" s="71"/>
      <c r="H167" s="71"/>
      <c r="I167" s="71"/>
      <c r="J167" s="71"/>
    </row>
    <row r="168" spans="1:10" x14ac:dyDescent="0.45">
      <c r="A168" s="71"/>
      <c r="B168" s="71"/>
      <c r="C168" s="71"/>
      <c r="D168" s="77"/>
      <c r="E168" s="77"/>
      <c r="F168" s="71"/>
      <c r="G168" s="71"/>
      <c r="H168" s="71"/>
      <c r="I168" s="71"/>
      <c r="J168" s="71"/>
    </row>
    <row r="169" spans="1:10" x14ac:dyDescent="0.45">
      <c r="A169" s="71"/>
      <c r="B169" s="71"/>
      <c r="C169" s="71"/>
      <c r="D169" s="77"/>
      <c r="E169" s="77"/>
      <c r="F169" s="71"/>
      <c r="G169" s="71"/>
      <c r="H169" s="71"/>
      <c r="I169" s="71"/>
      <c r="J169" s="71"/>
    </row>
    <row r="170" spans="1:10" x14ac:dyDescent="0.45">
      <c r="A170" s="71"/>
      <c r="B170" s="71"/>
      <c r="C170" s="71"/>
      <c r="D170" s="77"/>
      <c r="E170" s="77"/>
      <c r="F170" s="71"/>
      <c r="G170" s="71"/>
      <c r="H170" s="71"/>
      <c r="I170" s="71"/>
      <c r="J170" s="71"/>
    </row>
    <row r="171" spans="1:10" x14ac:dyDescent="0.45">
      <c r="A171" s="71"/>
      <c r="B171" s="71"/>
      <c r="C171" s="71"/>
      <c r="D171" s="77"/>
      <c r="E171" s="77"/>
      <c r="F171" s="71"/>
      <c r="G171" s="71"/>
      <c r="H171" s="71"/>
      <c r="I171" s="71"/>
      <c r="J171" s="71"/>
    </row>
    <row r="172" spans="1:10" x14ac:dyDescent="0.45">
      <c r="A172" s="71"/>
      <c r="B172" s="71"/>
      <c r="C172" s="71"/>
      <c r="D172" s="77"/>
      <c r="E172" s="77"/>
      <c r="F172" s="71"/>
      <c r="G172" s="71"/>
      <c r="H172" s="71"/>
      <c r="I172" s="71"/>
      <c r="J172" s="71"/>
    </row>
    <row r="173" spans="1:10" x14ac:dyDescent="0.45">
      <c r="A173" s="71"/>
      <c r="B173" s="71"/>
      <c r="C173" s="71"/>
      <c r="D173" s="77"/>
      <c r="E173" s="77"/>
      <c r="F173" s="71"/>
      <c r="G173" s="71"/>
      <c r="H173" s="71"/>
      <c r="I173" s="71"/>
      <c r="J173" s="71"/>
    </row>
    <row r="174" spans="1:10" x14ac:dyDescent="0.45">
      <c r="A174" s="71"/>
      <c r="B174" s="71"/>
      <c r="C174" s="71"/>
      <c r="D174" s="77"/>
      <c r="E174" s="77"/>
      <c r="F174" s="71"/>
      <c r="G174" s="71"/>
      <c r="H174" s="71"/>
      <c r="I174" s="71"/>
      <c r="J174" s="71"/>
    </row>
    <row r="175" spans="1:10" x14ac:dyDescent="0.45">
      <c r="A175" s="71"/>
      <c r="B175" s="71"/>
      <c r="C175" s="71"/>
      <c r="D175" s="77"/>
      <c r="E175" s="77"/>
      <c r="F175" s="71"/>
      <c r="G175" s="71"/>
      <c r="H175" s="71"/>
      <c r="I175" s="71"/>
      <c r="J175" s="71"/>
    </row>
    <row r="176" spans="1:10" x14ac:dyDescent="0.45">
      <c r="A176" s="71"/>
      <c r="B176" s="71"/>
      <c r="C176" s="71"/>
      <c r="D176" s="77"/>
      <c r="E176" s="77"/>
      <c r="F176" s="71"/>
      <c r="G176" s="71"/>
      <c r="H176" s="71"/>
      <c r="I176" s="71"/>
      <c r="J176" s="71"/>
    </row>
    <row r="177" spans="1:10" x14ac:dyDescent="0.45">
      <c r="A177" s="71"/>
      <c r="B177" s="71"/>
      <c r="C177" s="71"/>
      <c r="D177" s="77"/>
      <c r="E177" s="77"/>
      <c r="F177" s="71"/>
      <c r="G177" s="71"/>
      <c r="H177" s="71"/>
      <c r="I177" s="71"/>
      <c r="J177" s="71"/>
    </row>
    <row r="178" spans="1:10" x14ac:dyDescent="0.45">
      <c r="A178" s="71"/>
      <c r="B178" s="71"/>
      <c r="C178" s="71"/>
      <c r="D178" s="77"/>
      <c r="E178" s="77"/>
      <c r="F178" s="71"/>
      <c r="G178" s="71"/>
      <c r="H178" s="71"/>
      <c r="I178" s="71"/>
      <c r="J178" s="71"/>
    </row>
    <row r="179" spans="1:10" x14ac:dyDescent="0.45">
      <c r="A179" s="71"/>
      <c r="B179" s="71"/>
      <c r="C179" s="71"/>
      <c r="D179" s="77"/>
      <c r="E179" s="77"/>
      <c r="F179" s="71"/>
      <c r="G179" s="71"/>
      <c r="H179" s="71"/>
      <c r="I179" s="71"/>
      <c r="J179" s="71"/>
    </row>
    <row r="180" spans="1:10" x14ac:dyDescent="0.45">
      <c r="A180" s="71"/>
      <c r="B180" s="71"/>
      <c r="C180" s="71"/>
      <c r="D180" s="77"/>
      <c r="E180" s="77"/>
      <c r="F180" s="71"/>
      <c r="G180" s="71"/>
      <c r="H180" s="71"/>
      <c r="I180" s="71"/>
      <c r="J180" s="71"/>
    </row>
    <row r="181" spans="1:10" x14ac:dyDescent="0.45">
      <c r="A181" s="71"/>
      <c r="B181" s="71"/>
      <c r="C181" s="71"/>
      <c r="D181" s="77"/>
      <c r="E181" s="77"/>
      <c r="F181" s="71"/>
      <c r="G181" s="71"/>
      <c r="H181" s="71"/>
      <c r="I181" s="71"/>
      <c r="J181" s="71"/>
    </row>
  </sheetData>
  <sheetProtection algorithmName="SHA-512" hashValue="dcdXicRc0t9kUJ++qMGiq0d4/Cn2wSgJex/YHK+ttM/eD4x4vnFOdn2SumLlkyvZzV1FlcZk42Ajk6+Q8LZmYA==" saltValue="CDlVYqFwqsAQFl4CcVPMzg==" spinCount="100000" sheet="1" objects="1" scenarios="1" sort="0" autoFilter="0"/>
  <autoFilter ref="A24:J24" xr:uid="{74D96F42-BE8F-4E7A-8101-04C86E2CA9EF}"/>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3939E-BEA9-4ECD-86BF-93A14362FC81}">
  <dimension ref="A1"/>
  <sheetViews>
    <sheetView showGridLines="0" tabSelected="1" zoomScale="75" zoomScaleNormal="75" workbookViewId="0">
      <selection activeCell="Y13" sqref="Y13"/>
    </sheetView>
  </sheetViews>
  <sheetFormatPr baseColWidth="10" defaultColWidth="9.1328125" defaultRowHeight="14.25" x14ac:dyDescent="0.45"/>
  <sheetData/>
  <sheetProtection algorithmName="SHA-512" hashValue="8m4HdAyjemP7dyVbn1gu35QeNFbgQCmLPgL6ezEfK8gpwr0D3wQ6SKdAEHKGih7xUGtnrdkJadB9okBf13YPnw==" saltValue="NBC5xPdSUq/C9sQcnt8TuQ==" spinCount="100000" sheet="1" objects="1" selectLockedCells="1" selectUnlockedCells="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91"/>
  <sheetViews>
    <sheetView zoomScale="80" zoomScaleNormal="80" workbookViewId="0">
      <selection activeCell="C31" sqref="C31:D31"/>
    </sheetView>
  </sheetViews>
  <sheetFormatPr baseColWidth="10" defaultColWidth="9.1328125" defaultRowHeight="14.25" x14ac:dyDescent="0.45"/>
  <cols>
    <col min="1" max="1" width="10.86328125" style="28" customWidth="1"/>
    <col min="2" max="2" width="21.265625" style="28" customWidth="1"/>
    <col min="3" max="3" width="14.3984375" style="28" customWidth="1"/>
    <col min="4" max="4" width="84.265625" style="28" customWidth="1"/>
    <col min="5" max="5" width="27.3984375" style="28" customWidth="1"/>
    <col min="6" max="6" width="12.86328125" style="28" customWidth="1"/>
    <col min="7" max="22" width="9.1328125" style="28"/>
    <col min="23" max="24" width="9.1328125" style="52"/>
    <col min="25" max="16384" width="9.1328125" style="28"/>
  </cols>
  <sheetData>
    <row r="1" spans="1:24" x14ac:dyDescent="0.45">
      <c r="A1" s="101" t="s">
        <v>506</v>
      </c>
      <c r="B1" s="101"/>
      <c r="C1" s="27" t="str">
        <f>IF(C23="99.3.45.6789","Esta información se rellena automáticamente",C23)</f>
        <v>Esta información se rellena automáticamente</v>
      </c>
      <c r="D1" s="27"/>
      <c r="E1" s="27"/>
    </row>
    <row r="2" spans="1:24" x14ac:dyDescent="0.45">
      <c r="A2" s="104" t="s">
        <v>507</v>
      </c>
      <c r="B2" s="104"/>
      <c r="C2" s="85" t="str">
        <f>IF(D5&lt;=229,"Puntaje básico insuficiente",
 IF(AND(D9&gt;=250,D9&lt;=349),"1 año",
 IF(AND(D9&gt;=350,D9&lt;=449),"2 años",
 IF(AND(D9&gt;=450,D9&lt;=595),"3 años","Puntaje insuficiente"))))</f>
        <v>Puntaje básico insuficiente</v>
      </c>
      <c r="D2" s="85"/>
      <c r="E2" s="27"/>
    </row>
    <row r="3" spans="1:24" x14ac:dyDescent="0.45">
      <c r="A3" s="101" t="s">
        <v>508</v>
      </c>
      <c r="B3" s="101"/>
      <c r="C3" s="66">
        <v>38701</v>
      </c>
      <c r="D3" s="67" t="str">
        <f>IF(C3=DATE(2005,12,15),"Al terminar su autoevaluación, registre la fecha de finalización.", "")</f>
        <v>Al terminar su autoevaluación, registre la fecha de finalización.</v>
      </c>
      <c r="E3" s="68"/>
    </row>
    <row r="4" spans="1:24" x14ac:dyDescent="0.45">
      <c r="A4" s="91" t="s">
        <v>91</v>
      </c>
      <c r="B4" s="102" t="s">
        <v>509</v>
      </c>
      <c r="C4" s="102"/>
      <c r="D4" s="102" t="s">
        <v>510</v>
      </c>
      <c r="E4" s="102"/>
    </row>
    <row r="5" spans="1:24" x14ac:dyDescent="0.45">
      <c r="A5" s="28" t="s">
        <v>100</v>
      </c>
      <c r="B5" s="101">
        <v>275</v>
      </c>
      <c r="C5" s="101"/>
      <c r="D5" s="101">
        <f>SUMIF(C33:C189,"Básico",F33:F189)</f>
        <v>0</v>
      </c>
      <c r="E5" s="101"/>
    </row>
    <row r="6" spans="1:24" x14ac:dyDescent="0.45">
      <c r="A6" s="28" t="s">
        <v>157</v>
      </c>
      <c r="B6" s="101">
        <v>40</v>
      </c>
      <c r="C6" s="101"/>
      <c r="D6" s="101">
        <f>SUMIF(C33:C189,"Inicial",F33:F189)</f>
        <v>0</v>
      </c>
      <c r="E6" s="101"/>
    </row>
    <row r="7" spans="1:24" x14ac:dyDescent="0.45">
      <c r="A7" s="28" t="s">
        <v>173</v>
      </c>
      <c r="B7" s="101">
        <v>144</v>
      </c>
      <c r="C7" s="101"/>
      <c r="D7" s="101">
        <f>SUMIF(C33:C189,"Intermedio",F33:F189)</f>
        <v>0</v>
      </c>
      <c r="E7" s="101"/>
    </row>
    <row r="8" spans="1:24" x14ac:dyDescent="0.45">
      <c r="A8" s="28" t="s">
        <v>204</v>
      </c>
      <c r="B8" s="101">
        <v>136</v>
      </c>
      <c r="C8" s="101"/>
      <c r="D8" s="101">
        <f>SUMIF(C33:C189,"Avanzado",F33:F189)</f>
        <v>0</v>
      </c>
      <c r="E8" s="101"/>
    </row>
    <row r="9" spans="1:24" x14ac:dyDescent="0.45">
      <c r="A9" s="28" t="s">
        <v>511</v>
      </c>
      <c r="B9" s="101">
        <f>SUM(B5:C8)</f>
        <v>595</v>
      </c>
      <c r="C9" s="101"/>
      <c r="D9" s="101">
        <f>SUM(D5:E8)</f>
        <v>0</v>
      </c>
      <c r="E9" s="101"/>
    </row>
    <row r="10" spans="1:24" x14ac:dyDescent="0.45">
      <c r="A10" s="102" t="s">
        <v>512</v>
      </c>
      <c r="B10" s="102"/>
      <c r="C10" s="102"/>
      <c r="D10" s="102"/>
      <c r="E10" s="102"/>
    </row>
    <row r="11" spans="1:24" x14ac:dyDescent="0.45">
      <c r="A11" s="100" t="s">
        <v>513</v>
      </c>
      <c r="B11" s="100"/>
      <c r="C11" s="103" t="s">
        <v>45</v>
      </c>
      <c r="D11" s="103"/>
      <c r="E11" s="86" t="str">
        <f>IF(C31="Elija una opción","IMPORTANTE:", "")</f>
        <v>IMPORTANTE:</v>
      </c>
      <c r="F11" s="87"/>
      <c r="G11" s="87"/>
      <c r="H11" s="87"/>
      <c r="I11" s="87"/>
      <c r="J11" s="87"/>
      <c r="K11" s="87"/>
      <c r="L11" s="87"/>
      <c r="X11" s="89"/>
    </row>
    <row r="12" spans="1:24" x14ac:dyDescent="0.45">
      <c r="A12" s="100" t="s">
        <v>514</v>
      </c>
      <c r="B12" s="100"/>
      <c r="C12" s="103" t="s">
        <v>47</v>
      </c>
      <c r="D12" s="103"/>
      <c r="E12" s="86" t="str">
        <f>IF(C31="Elija una opción","1. Los datos que se muestran son solo ilustrativos y no corresponden a información real.", "")</f>
        <v>1. Los datos que se muestran son solo ilustrativos y no corresponden a información real.</v>
      </c>
      <c r="F12" s="87"/>
      <c r="G12" s="87"/>
      <c r="H12" s="87"/>
      <c r="I12" s="87"/>
      <c r="J12" s="87"/>
      <c r="K12" s="87"/>
      <c r="L12" s="87"/>
    </row>
    <row r="13" spans="1:24" x14ac:dyDescent="0.45">
      <c r="A13" s="100" t="s">
        <v>515</v>
      </c>
      <c r="B13" s="100"/>
      <c r="C13" s="103" t="s">
        <v>0</v>
      </c>
      <c r="D13" s="103"/>
      <c r="E13" s="88" t="str">
        <f>IF(C31="Elija una opción","2. Las celdas deben completarse con la información oficial de la empresa y del plantel.", "")</f>
        <v>2. Las celdas deben completarse con la información oficial de la empresa y del plantel.</v>
      </c>
      <c r="F13" s="87"/>
      <c r="G13" s="87"/>
      <c r="H13" s="87"/>
      <c r="I13" s="87"/>
      <c r="J13" s="87"/>
      <c r="K13" s="87"/>
      <c r="L13" s="87"/>
    </row>
    <row r="14" spans="1:24" x14ac:dyDescent="0.45">
      <c r="A14" s="100" t="s">
        <v>574</v>
      </c>
      <c r="B14" s="100"/>
      <c r="C14" s="103" t="s">
        <v>50</v>
      </c>
      <c r="D14" s="103"/>
      <c r="E14" s="88" t="str">
        <f>IF(C31="Elija una opción","3. Las celdas con la frase “Elija una opción” son listas desplegables y debe seleccionar una opción.", "")</f>
        <v>3. Las celdas con la frase “Elija una opción” son listas desplegables y debe seleccionar una opción.</v>
      </c>
      <c r="F14" s="87"/>
      <c r="G14" s="87"/>
      <c r="H14" s="87"/>
      <c r="I14" s="87"/>
      <c r="J14" s="87"/>
      <c r="K14" s="87"/>
      <c r="L14" s="87"/>
    </row>
    <row r="15" spans="1:24" x14ac:dyDescent="0.45">
      <c r="A15" s="100" t="s">
        <v>573</v>
      </c>
      <c r="B15" s="100"/>
      <c r="C15" s="103" t="s">
        <v>576</v>
      </c>
      <c r="D15" s="103"/>
      <c r="E15" s="88" t="str">
        <f>IF(C31="Elija una opción","4. Si selecciona PABCO como “Si”, las acciones PABCO se marcarán automáticamente como “Sí cumplo”.", "")</f>
        <v>4. Si selecciona PABCO como “Si”, las acciones PABCO se marcarán automáticamente como “Sí cumplo”.</v>
      </c>
      <c r="F15" s="87"/>
      <c r="G15" s="87"/>
      <c r="H15" s="87"/>
      <c r="I15" s="87"/>
      <c r="J15" s="87"/>
      <c r="K15" s="87"/>
      <c r="L15" s="87"/>
    </row>
    <row r="16" spans="1:24" x14ac:dyDescent="0.45">
      <c r="A16" s="100" t="s">
        <v>575</v>
      </c>
      <c r="B16" s="100"/>
      <c r="C16" s="103" t="s">
        <v>0</v>
      </c>
      <c r="D16" s="103"/>
      <c r="E16" s="69"/>
    </row>
    <row r="17" spans="1:25" x14ac:dyDescent="0.45">
      <c r="A17" s="100" t="s">
        <v>519</v>
      </c>
      <c r="B17" s="100"/>
      <c r="C17" s="103" t="s">
        <v>54</v>
      </c>
      <c r="D17" s="103"/>
      <c r="E17" s="69"/>
    </row>
    <row r="18" spans="1:25" x14ac:dyDescent="0.45">
      <c r="A18" s="100" t="s">
        <v>520</v>
      </c>
      <c r="B18" s="100"/>
      <c r="C18" s="103" t="s">
        <v>56</v>
      </c>
      <c r="D18" s="103"/>
      <c r="E18" s="69"/>
    </row>
    <row r="19" spans="1:25" x14ac:dyDescent="0.45">
      <c r="A19" s="100" t="s">
        <v>521</v>
      </c>
      <c r="B19" s="100"/>
      <c r="C19" s="103" t="s">
        <v>58</v>
      </c>
      <c r="D19" s="103"/>
      <c r="E19" s="69"/>
    </row>
    <row r="20" spans="1:25" x14ac:dyDescent="0.45">
      <c r="A20" s="100" t="s">
        <v>522</v>
      </c>
      <c r="B20" s="100"/>
      <c r="C20" s="103" t="s">
        <v>47</v>
      </c>
      <c r="D20" s="103"/>
      <c r="E20" s="69"/>
    </row>
    <row r="21" spans="1:25" x14ac:dyDescent="0.45">
      <c r="A21" s="100" t="s">
        <v>523</v>
      </c>
      <c r="B21" s="100"/>
      <c r="C21" s="103" t="s">
        <v>61</v>
      </c>
      <c r="D21" s="103"/>
      <c r="E21" s="69"/>
    </row>
    <row r="22" spans="1:25" x14ac:dyDescent="0.45">
      <c r="A22" s="100" t="s">
        <v>524</v>
      </c>
      <c r="B22" s="100"/>
      <c r="C22" s="103" t="s">
        <v>63</v>
      </c>
      <c r="D22" s="103"/>
      <c r="E22" s="69"/>
    </row>
    <row r="23" spans="1:25" x14ac:dyDescent="0.45">
      <c r="A23" s="100" t="s">
        <v>525</v>
      </c>
      <c r="B23" s="100"/>
      <c r="C23" s="103" t="s">
        <v>65</v>
      </c>
      <c r="D23" s="103"/>
      <c r="E23" s="69"/>
    </row>
    <row r="24" spans="1:25" x14ac:dyDescent="0.45">
      <c r="A24" s="100" t="s">
        <v>526</v>
      </c>
      <c r="B24" s="100"/>
      <c r="C24" s="103" t="s">
        <v>67</v>
      </c>
      <c r="D24" s="103"/>
      <c r="E24" s="69"/>
    </row>
    <row r="25" spans="1:25" x14ac:dyDescent="0.45">
      <c r="A25" s="100" t="s">
        <v>527</v>
      </c>
      <c r="B25" s="100"/>
      <c r="C25" s="103" t="s">
        <v>69</v>
      </c>
      <c r="D25" s="103"/>
      <c r="E25" s="69"/>
    </row>
    <row r="26" spans="1:25" x14ac:dyDescent="0.45">
      <c r="A26" s="100" t="s">
        <v>577</v>
      </c>
      <c r="B26" s="100"/>
      <c r="C26" s="103" t="s">
        <v>72</v>
      </c>
      <c r="D26" s="103"/>
      <c r="E26" s="69"/>
    </row>
    <row r="27" spans="1:25" x14ac:dyDescent="0.45">
      <c r="A27" s="100" t="s">
        <v>578</v>
      </c>
      <c r="B27" s="100"/>
      <c r="C27" s="103" t="s">
        <v>0</v>
      </c>
      <c r="D27" s="103"/>
      <c r="E27" s="69"/>
    </row>
    <row r="28" spans="1:25" x14ac:dyDescent="0.45">
      <c r="A28" s="100" t="s">
        <v>530</v>
      </c>
      <c r="B28" s="100"/>
      <c r="C28" s="105" t="s">
        <v>0</v>
      </c>
      <c r="D28" s="105"/>
      <c r="E28" s="69"/>
    </row>
    <row r="29" spans="1:25" x14ac:dyDescent="0.45">
      <c r="A29" s="100" t="s">
        <v>531</v>
      </c>
      <c r="B29" s="100"/>
      <c r="C29" s="103" t="s">
        <v>0</v>
      </c>
      <c r="D29" s="103"/>
      <c r="E29" s="69"/>
    </row>
    <row r="30" spans="1:25" x14ac:dyDescent="0.45">
      <c r="A30" s="100" t="s">
        <v>532</v>
      </c>
      <c r="B30" s="100"/>
      <c r="C30" s="103" t="s">
        <v>0</v>
      </c>
      <c r="D30" s="103"/>
      <c r="E30" s="69"/>
    </row>
    <row r="31" spans="1:25" x14ac:dyDescent="0.45">
      <c r="A31" s="100" t="s">
        <v>533</v>
      </c>
      <c r="B31" s="100"/>
      <c r="C31" s="103" t="s">
        <v>0</v>
      </c>
      <c r="D31" s="103"/>
    </row>
    <row r="32" spans="1:25" x14ac:dyDescent="0.45">
      <c r="A32" s="91" t="s">
        <v>85</v>
      </c>
      <c r="B32" s="91" t="s">
        <v>87</v>
      </c>
      <c r="C32" s="91" t="s">
        <v>91</v>
      </c>
      <c r="D32" s="91" t="s">
        <v>89</v>
      </c>
      <c r="E32" s="91" t="s">
        <v>534</v>
      </c>
      <c r="F32" s="91" t="s">
        <v>92</v>
      </c>
      <c r="W32" s="28"/>
      <c r="Y32" s="52"/>
    </row>
    <row r="33" spans="1:25" s="71" customFormat="1" ht="150" customHeight="1" x14ac:dyDescent="0.45">
      <c r="A33" s="49">
        <v>1</v>
      </c>
      <c r="B33" s="49" t="s">
        <v>96</v>
      </c>
      <c r="C33" s="49" t="s">
        <v>100</v>
      </c>
      <c r="D33" s="70" t="s">
        <v>98</v>
      </c>
      <c r="E33" s="51" t="s">
        <v>0</v>
      </c>
      <c r="F33" s="49">
        <f>IF(E33="Sí cumplo",
   IF(C33="Básico",5,
   IF(C33="Avanzado",4,
   IF(C33="Intermedio",3,
   IF(C33="Inicial",2,0)))),
0)</f>
        <v>0</v>
      </c>
      <c r="X33" s="72"/>
      <c r="Y33" s="72"/>
    </row>
    <row r="34" spans="1:25" s="71" customFormat="1" ht="150" customHeight="1" x14ac:dyDescent="0.45">
      <c r="A34" s="49">
        <v>2</v>
      </c>
      <c r="B34" s="49" t="s">
        <v>96</v>
      </c>
      <c r="C34" s="49" t="s">
        <v>100</v>
      </c>
      <c r="D34" s="70" t="s">
        <v>103</v>
      </c>
      <c r="E34" s="51" t="s">
        <v>0</v>
      </c>
      <c r="F34" s="49">
        <f t="shared" ref="F34:F97" si="0">IF(E34="Sí cumplo",
   IF(C34="Básico",5,
   IF(C34="Avanzado",4,
   IF(C34="Intermedio",3,
   IF(C34="Inicial",2,0)))),
0)</f>
        <v>0</v>
      </c>
      <c r="X34" s="72"/>
      <c r="Y34" s="72"/>
    </row>
    <row r="35" spans="1:25" s="71" customFormat="1" ht="198.75" customHeight="1" x14ac:dyDescent="0.45">
      <c r="A35" s="49">
        <v>3</v>
      </c>
      <c r="B35" s="49" t="s">
        <v>96</v>
      </c>
      <c r="C35" s="49" t="s">
        <v>100</v>
      </c>
      <c r="D35" s="70" t="s">
        <v>602</v>
      </c>
      <c r="E35" s="51" t="s">
        <v>0</v>
      </c>
      <c r="F35" s="49">
        <f t="shared" si="0"/>
        <v>0</v>
      </c>
      <c r="X35" s="72"/>
      <c r="Y35" s="72"/>
    </row>
    <row r="36" spans="1:25" s="71" customFormat="1" ht="150" customHeight="1" x14ac:dyDescent="0.45">
      <c r="A36" s="49">
        <v>4</v>
      </c>
      <c r="B36" s="49" t="s">
        <v>96</v>
      </c>
      <c r="C36" s="49" t="s">
        <v>100</v>
      </c>
      <c r="D36" s="70" t="s">
        <v>107</v>
      </c>
      <c r="E36" s="51" t="s">
        <v>0</v>
      </c>
      <c r="F36" s="49">
        <f t="shared" si="0"/>
        <v>0</v>
      </c>
      <c r="X36" s="72"/>
      <c r="Y36" s="72"/>
    </row>
    <row r="37" spans="1:25" s="71" customFormat="1" ht="150" customHeight="1" x14ac:dyDescent="0.45">
      <c r="A37" s="49">
        <v>5</v>
      </c>
      <c r="B37" s="49" t="s">
        <v>96</v>
      </c>
      <c r="C37" s="49" t="s">
        <v>100</v>
      </c>
      <c r="D37" s="70" t="s">
        <v>579</v>
      </c>
      <c r="E37" s="51" t="s">
        <v>0</v>
      </c>
      <c r="F37" s="49">
        <f t="shared" si="0"/>
        <v>0</v>
      </c>
      <c r="X37" s="72"/>
      <c r="Y37" s="72"/>
    </row>
    <row r="38" spans="1:25" s="71" customFormat="1" ht="150" customHeight="1" x14ac:dyDescent="0.45">
      <c r="A38" s="49">
        <v>6</v>
      </c>
      <c r="B38" s="49" t="s">
        <v>96</v>
      </c>
      <c r="C38" s="49" t="s">
        <v>100</v>
      </c>
      <c r="D38" s="70" t="s">
        <v>580</v>
      </c>
      <c r="E38" s="51" t="s">
        <v>0</v>
      </c>
      <c r="F38" s="49">
        <f t="shared" si="0"/>
        <v>0</v>
      </c>
      <c r="X38" s="72"/>
      <c r="Y38" s="72"/>
    </row>
    <row r="39" spans="1:25" s="71" customFormat="1" ht="150" customHeight="1" x14ac:dyDescent="0.45">
      <c r="A39" s="49">
        <v>7</v>
      </c>
      <c r="B39" s="49" t="s">
        <v>96</v>
      </c>
      <c r="C39" s="49" t="s">
        <v>100</v>
      </c>
      <c r="D39" s="70" t="s">
        <v>114</v>
      </c>
      <c r="E39" s="51" t="s">
        <v>0</v>
      </c>
      <c r="F39" s="49">
        <f t="shared" si="0"/>
        <v>0</v>
      </c>
      <c r="X39" s="72"/>
      <c r="Y39" s="72"/>
    </row>
    <row r="40" spans="1:25" s="71" customFormat="1" ht="150" customHeight="1" x14ac:dyDescent="0.45">
      <c r="A40" s="49">
        <v>8</v>
      </c>
      <c r="B40" s="49" t="s">
        <v>96</v>
      </c>
      <c r="C40" s="49" t="s">
        <v>100</v>
      </c>
      <c r="D40" s="70" t="s">
        <v>116</v>
      </c>
      <c r="E40" s="51" t="s">
        <v>0</v>
      </c>
      <c r="F40" s="49">
        <f t="shared" si="0"/>
        <v>0</v>
      </c>
      <c r="X40" s="72"/>
      <c r="Y40" s="72"/>
    </row>
    <row r="41" spans="1:25" s="71" customFormat="1" ht="187.5" customHeight="1" x14ac:dyDescent="0.45">
      <c r="A41" s="49">
        <v>9</v>
      </c>
      <c r="B41" s="49" t="s">
        <v>96</v>
      </c>
      <c r="C41" s="49" t="s">
        <v>100</v>
      </c>
      <c r="D41" s="70" t="s">
        <v>603</v>
      </c>
      <c r="E41" s="51" t="s">
        <v>0</v>
      </c>
      <c r="F41" s="49">
        <f t="shared" si="0"/>
        <v>0</v>
      </c>
      <c r="X41" s="72"/>
      <c r="Y41" s="72"/>
    </row>
    <row r="42" spans="1:25" s="71" customFormat="1" ht="150" customHeight="1" x14ac:dyDescent="0.45">
      <c r="A42" s="49">
        <v>10</v>
      </c>
      <c r="B42" s="49" t="s">
        <v>96</v>
      </c>
      <c r="C42" s="49" t="s">
        <v>100</v>
      </c>
      <c r="D42" s="70" t="s">
        <v>122</v>
      </c>
      <c r="E42" s="51" t="str">
        <f>IF($C$31="Si","Sí cumplo","Elija una opción")</f>
        <v>Elija una opción</v>
      </c>
      <c r="F42" s="49">
        <f t="shared" si="0"/>
        <v>0</v>
      </c>
      <c r="X42" s="72"/>
      <c r="Y42" s="72"/>
    </row>
    <row r="43" spans="1:25" s="71" customFormat="1" ht="150" customHeight="1" x14ac:dyDescent="0.45">
      <c r="A43" s="49">
        <v>11</v>
      </c>
      <c r="B43" s="49" t="s">
        <v>96</v>
      </c>
      <c r="C43" s="49" t="s">
        <v>100</v>
      </c>
      <c r="D43" s="70" t="s">
        <v>683</v>
      </c>
      <c r="E43" s="51" t="str">
        <f>IF($C$31="Si","Sí cumplo","Elija una opción")</f>
        <v>Elija una opción</v>
      </c>
      <c r="F43" s="49">
        <f t="shared" si="0"/>
        <v>0</v>
      </c>
      <c r="X43" s="72"/>
      <c r="Y43" s="72"/>
    </row>
    <row r="44" spans="1:25" s="71" customFormat="1" ht="150" customHeight="1" x14ac:dyDescent="0.45">
      <c r="A44" s="49">
        <v>12</v>
      </c>
      <c r="B44" s="49" t="s">
        <v>96</v>
      </c>
      <c r="C44" s="49" t="s">
        <v>100</v>
      </c>
      <c r="D44" s="70" t="s">
        <v>657</v>
      </c>
      <c r="E44" s="51" t="str">
        <f t="shared" ref="E44:E45" si="1">IF($C$31="Si","Sí cumplo","Elija una opción")</f>
        <v>Elija una opción</v>
      </c>
      <c r="F44" s="49">
        <f t="shared" si="0"/>
        <v>0</v>
      </c>
      <c r="X44" s="72"/>
      <c r="Y44" s="72"/>
    </row>
    <row r="45" spans="1:25" s="71" customFormat="1" ht="150" customHeight="1" x14ac:dyDescent="0.45">
      <c r="A45" s="49">
        <v>13</v>
      </c>
      <c r="B45" s="49" t="s">
        <v>96</v>
      </c>
      <c r="C45" s="49" t="s">
        <v>100</v>
      </c>
      <c r="D45" s="70" t="s">
        <v>128</v>
      </c>
      <c r="E45" s="51" t="str">
        <f t="shared" si="1"/>
        <v>Elija una opción</v>
      </c>
      <c r="F45" s="49">
        <f t="shared" si="0"/>
        <v>0</v>
      </c>
      <c r="X45" s="72"/>
      <c r="Y45" s="72"/>
    </row>
    <row r="46" spans="1:25" s="71" customFormat="1" ht="150" customHeight="1" x14ac:dyDescent="0.45">
      <c r="A46" s="49">
        <v>14</v>
      </c>
      <c r="B46" s="49" t="s">
        <v>96</v>
      </c>
      <c r="C46" s="49" t="s">
        <v>100</v>
      </c>
      <c r="D46" s="70" t="s">
        <v>581</v>
      </c>
      <c r="E46" s="51" t="s">
        <v>0</v>
      </c>
      <c r="F46" s="49">
        <f t="shared" si="0"/>
        <v>0</v>
      </c>
      <c r="X46" s="72"/>
      <c r="Y46" s="72"/>
    </row>
    <row r="47" spans="1:25" s="71" customFormat="1" ht="150" customHeight="1" x14ac:dyDescent="0.45">
      <c r="A47" s="49">
        <v>15</v>
      </c>
      <c r="B47" s="49" t="s">
        <v>96</v>
      </c>
      <c r="C47" s="49" t="s">
        <v>100</v>
      </c>
      <c r="D47" s="70" t="s">
        <v>135</v>
      </c>
      <c r="E47" s="51" t="str">
        <f t="shared" ref="E47:E48" si="2">IF($C$31="Si","Sí cumplo","Elija una opción")</f>
        <v>Elija una opción</v>
      </c>
      <c r="F47" s="49">
        <f t="shared" si="0"/>
        <v>0</v>
      </c>
      <c r="X47" s="72"/>
      <c r="Y47" s="72"/>
    </row>
    <row r="48" spans="1:25" s="71" customFormat="1" ht="150" customHeight="1" x14ac:dyDescent="0.45">
      <c r="A48" s="49">
        <v>16</v>
      </c>
      <c r="B48" s="49" t="s">
        <v>96</v>
      </c>
      <c r="C48" s="49" t="s">
        <v>100</v>
      </c>
      <c r="D48" s="70" t="s">
        <v>138</v>
      </c>
      <c r="E48" s="51" t="str">
        <f t="shared" si="2"/>
        <v>Elija una opción</v>
      </c>
      <c r="F48" s="49">
        <f t="shared" si="0"/>
        <v>0</v>
      </c>
      <c r="X48" s="72"/>
      <c r="Y48" s="72"/>
    </row>
    <row r="49" spans="1:25" s="71" customFormat="1" ht="150" customHeight="1" x14ac:dyDescent="0.45">
      <c r="A49" s="49">
        <v>17</v>
      </c>
      <c r="B49" s="49" t="s">
        <v>96</v>
      </c>
      <c r="C49" s="49" t="s">
        <v>100</v>
      </c>
      <c r="D49" s="70" t="s">
        <v>582</v>
      </c>
      <c r="E49" s="51" t="s">
        <v>0</v>
      </c>
      <c r="F49" s="49">
        <f t="shared" si="0"/>
        <v>0</v>
      </c>
      <c r="X49" s="72"/>
      <c r="Y49" s="72"/>
    </row>
    <row r="50" spans="1:25" s="71" customFormat="1" ht="150" customHeight="1" x14ac:dyDescent="0.45">
      <c r="A50" s="49">
        <v>18</v>
      </c>
      <c r="B50" s="49" t="s">
        <v>96</v>
      </c>
      <c r="C50" s="49" t="s">
        <v>100</v>
      </c>
      <c r="D50" s="70" t="s">
        <v>142</v>
      </c>
      <c r="E50" s="51" t="s">
        <v>0</v>
      </c>
      <c r="F50" s="49">
        <f t="shared" si="0"/>
        <v>0</v>
      </c>
      <c r="X50" s="72"/>
      <c r="Y50" s="72"/>
    </row>
    <row r="51" spans="1:25" s="71" customFormat="1" ht="150" customHeight="1" x14ac:dyDescent="0.45">
      <c r="A51" s="49">
        <v>19</v>
      </c>
      <c r="B51" s="49" t="s">
        <v>96</v>
      </c>
      <c r="C51" s="49" t="s">
        <v>100</v>
      </c>
      <c r="D51" s="70" t="s">
        <v>145</v>
      </c>
      <c r="E51" s="51" t="s">
        <v>0</v>
      </c>
      <c r="F51" s="49">
        <f t="shared" si="0"/>
        <v>0</v>
      </c>
      <c r="X51" s="72"/>
      <c r="Y51" s="72"/>
    </row>
    <row r="52" spans="1:25" s="71" customFormat="1" ht="150" customHeight="1" x14ac:dyDescent="0.45">
      <c r="A52" s="49">
        <v>20</v>
      </c>
      <c r="B52" s="49" t="s">
        <v>96</v>
      </c>
      <c r="C52" s="49" t="s">
        <v>100</v>
      </c>
      <c r="D52" s="70" t="s">
        <v>149</v>
      </c>
      <c r="E52" s="51" t="s">
        <v>0</v>
      </c>
      <c r="F52" s="49">
        <f t="shared" si="0"/>
        <v>0</v>
      </c>
      <c r="X52" s="72"/>
      <c r="Y52" s="72"/>
    </row>
    <row r="53" spans="1:25" s="71" customFormat="1" ht="150" customHeight="1" x14ac:dyDescent="0.45">
      <c r="A53" s="49">
        <v>21</v>
      </c>
      <c r="B53" s="49" t="s">
        <v>96</v>
      </c>
      <c r="C53" s="49" t="s">
        <v>100</v>
      </c>
      <c r="D53" s="70" t="s">
        <v>151</v>
      </c>
      <c r="E53" s="51" t="str">
        <f t="shared" ref="E53:E55" si="3">IF($C$31="Si","Sí cumplo","Elija una opción")</f>
        <v>Elija una opción</v>
      </c>
      <c r="F53" s="49">
        <f t="shared" si="0"/>
        <v>0</v>
      </c>
      <c r="X53" s="72"/>
      <c r="Y53" s="72"/>
    </row>
    <row r="54" spans="1:25" s="71" customFormat="1" ht="150" customHeight="1" x14ac:dyDescent="0.45">
      <c r="A54" s="49">
        <v>22</v>
      </c>
      <c r="B54" s="49" t="s">
        <v>96</v>
      </c>
      <c r="C54" s="49" t="s">
        <v>157</v>
      </c>
      <c r="D54" s="70" t="s">
        <v>155</v>
      </c>
      <c r="E54" s="51" t="str">
        <f t="shared" si="3"/>
        <v>Elija una opción</v>
      </c>
      <c r="F54" s="49">
        <f t="shared" si="0"/>
        <v>0</v>
      </c>
      <c r="X54" s="72"/>
      <c r="Y54" s="72"/>
    </row>
    <row r="55" spans="1:25" s="71" customFormat="1" ht="150" customHeight="1" x14ac:dyDescent="0.45">
      <c r="A55" s="49">
        <v>23</v>
      </c>
      <c r="B55" s="49" t="s">
        <v>96</v>
      </c>
      <c r="C55" s="49" t="s">
        <v>157</v>
      </c>
      <c r="D55" s="70" t="s">
        <v>160</v>
      </c>
      <c r="E55" s="51" t="str">
        <f t="shared" si="3"/>
        <v>Elija una opción</v>
      </c>
      <c r="F55" s="49">
        <f t="shared" si="0"/>
        <v>0</v>
      </c>
      <c r="X55" s="72"/>
      <c r="Y55" s="72"/>
    </row>
    <row r="56" spans="1:25" s="71" customFormat="1" ht="150" customHeight="1" x14ac:dyDescent="0.45">
      <c r="A56" s="49">
        <v>24</v>
      </c>
      <c r="B56" s="49" t="s">
        <v>96</v>
      </c>
      <c r="C56" s="49" t="s">
        <v>157</v>
      </c>
      <c r="D56" s="70" t="s">
        <v>163</v>
      </c>
      <c r="E56" s="51" t="s">
        <v>0</v>
      </c>
      <c r="F56" s="49">
        <f t="shared" si="0"/>
        <v>0</v>
      </c>
      <c r="X56" s="72"/>
      <c r="Y56" s="72"/>
    </row>
    <row r="57" spans="1:25" s="71" customFormat="1" ht="150" customHeight="1" x14ac:dyDescent="0.45">
      <c r="A57" s="49">
        <v>25</v>
      </c>
      <c r="B57" s="49" t="s">
        <v>96</v>
      </c>
      <c r="C57" s="49" t="s">
        <v>157</v>
      </c>
      <c r="D57" s="70" t="s">
        <v>583</v>
      </c>
      <c r="E57" s="51" t="s">
        <v>0</v>
      </c>
      <c r="F57" s="49">
        <f t="shared" si="0"/>
        <v>0</v>
      </c>
      <c r="X57" s="72"/>
      <c r="Y57" s="72"/>
    </row>
    <row r="58" spans="1:25" s="71" customFormat="1" ht="150" customHeight="1" x14ac:dyDescent="0.45">
      <c r="A58" s="49">
        <v>26</v>
      </c>
      <c r="B58" s="49" t="s">
        <v>96</v>
      </c>
      <c r="C58" s="49" t="s">
        <v>157</v>
      </c>
      <c r="D58" s="70" t="s">
        <v>168</v>
      </c>
      <c r="E58" s="51" t="s">
        <v>0</v>
      </c>
      <c r="F58" s="49">
        <f t="shared" si="0"/>
        <v>0</v>
      </c>
      <c r="X58" s="72"/>
      <c r="Y58" s="72"/>
    </row>
    <row r="59" spans="1:25" s="71" customFormat="1" ht="150" customHeight="1" x14ac:dyDescent="0.45">
      <c r="A59" s="49">
        <v>27</v>
      </c>
      <c r="B59" s="49" t="s">
        <v>96</v>
      </c>
      <c r="C59" s="49" t="s">
        <v>157</v>
      </c>
      <c r="D59" s="70" t="s">
        <v>170</v>
      </c>
      <c r="E59" s="51" t="str">
        <f t="shared" ref="E59:E60" si="4">IF($C$31="Si","Sí cumplo","Elija una opción")</f>
        <v>Elija una opción</v>
      </c>
      <c r="F59" s="49">
        <f t="shared" si="0"/>
        <v>0</v>
      </c>
      <c r="X59" s="72"/>
      <c r="Y59" s="72"/>
    </row>
    <row r="60" spans="1:25" s="71" customFormat="1" ht="150" customHeight="1" x14ac:dyDescent="0.45">
      <c r="A60" s="49">
        <v>28</v>
      </c>
      <c r="B60" s="49" t="s">
        <v>96</v>
      </c>
      <c r="C60" s="49" t="s">
        <v>173</v>
      </c>
      <c r="D60" s="70" t="s">
        <v>584</v>
      </c>
      <c r="E60" s="51" t="str">
        <f t="shared" si="4"/>
        <v>Elija una opción</v>
      </c>
      <c r="F60" s="49">
        <f t="shared" si="0"/>
        <v>0</v>
      </c>
      <c r="X60" s="72"/>
      <c r="Y60" s="72"/>
    </row>
    <row r="61" spans="1:25" s="71" customFormat="1" ht="150" customHeight="1" x14ac:dyDescent="0.45">
      <c r="A61" s="49">
        <v>29</v>
      </c>
      <c r="B61" s="49" t="s">
        <v>96</v>
      </c>
      <c r="C61" s="49" t="s">
        <v>173</v>
      </c>
      <c r="D61" s="70" t="s">
        <v>585</v>
      </c>
      <c r="E61" s="51" t="s">
        <v>0</v>
      </c>
      <c r="F61" s="49">
        <f t="shared" si="0"/>
        <v>0</v>
      </c>
      <c r="X61" s="72"/>
      <c r="Y61" s="72"/>
    </row>
    <row r="62" spans="1:25" s="71" customFormat="1" ht="150" customHeight="1" x14ac:dyDescent="0.45">
      <c r="A62" s="49">
        <v>30</v>
      </c>
      <c r="B62" s="49" t="s">
        <v>96</v>
      </c>
      <c r="C62" s="49" t="s">
        <v>173</v>
      </c>
      <c r="D62" s="70" t="s">
        <v>176</v>
      </c>
      <c r="E62" s="51" t="str">
        <f>IF($C$31="Si","Sí cumplo","Elija una opción")</f>
        <v>Elija una opción</v>
      </c>
      <c r="F62" s="49">
        <f t="shared" si="0"/>
        <v>0</v>
      </c>
      <c r="X62" s="72"/>
      <c r="Y62" s="72"/>
    </row>
    <row r="63" spans="1:25" s="71" customFormat="1" ht="150" customHeight="1" x14ac:dyDescent="0.45">
      <c r="A63" s="49">
        <v>31</v>
      </c>
      <c r="B63" s="49" t="s">
        <v>96</v>
      </c>
      <c r="C63" s="49" t="s">
        <v>173</v>
      </c>
      <c r="D63" s="70" t="s">
        <v>179</v>
      </c>
      <c r="E63" s="51" t="s">
        <v>0</v>
      </c>
      <c r="F63" s="49">
        <f t="shared" si="0"/>
        <v>0</v>
      </c>
      <c r="X63" s="72"/>
      <c r="Y63" s="72"/>
    </row>
    <row r="64" spans="1:25" s="71" customFormat="1" ht="150" customHeight="1" x14ac:dyDescent="0.45">
      <c r="A64" s="49">
        <v>32</v>
      </c>
      <c r="B64" s="49" t="s">
        <v>96</v>
      </c>
      <c r="C64" s="49" t="s">
        <v>173</v>
      </c>
      <c r="D64" s="70" t="s">
        <v>586</v>
      </c>
      <c r="E64" s="51" t="s">
        <v>0</v>
      </c>
      <c r="F64" s="49">
        <f t="shared" si="0"/>
        <v>0</v>
      </c>
      <c r="X64" s="72"/>
      <c r="Y64" s="72"/>
    </row>
    <row r="65" spans="1:25" s="71" customFormat="1" ht="150" customHeight="1" x14ac:dyDescent="0.45">
      <c r="A65" s="49">
        <v>33</v>
      </c>
      <c r="B65" s="49" t="s">
        <v>96</v>
      </c>
      <c r="C65" s="49" t="s">
        <v>173</v>
      </c>
      <c r="D65" s="70" t="s">
        <v>587</v>
      </c>
      <c r="E65" s="51" t="s">
        <v>0</v>
      </c>
      <c r="F65" s="49">
        <f t="shared" si="0"/>
        <v>0</v>
      </c>
      <c r="X65" s="72"/>
      <c r="Y65" s="72"/>
    </row>
    <row r="66" spans="1:25" s="71" customFormat="1" ht="150" customHeight="1" x14ac:dyDescent="0.45">
      <c r="A66" s="49">
        <v>34</v>
      </c>
      <c r="B66" s="49" t="s">
        <v>96</v>
      </c>
      <c r="C66" s="49" t="s">
        <v>173</v>
      </c>
      <c r="D66" s="70" t="s">
        <v>183</v>
      </c>
      <c r="E66" s="51" t="s">
        <v>0</v>
      </c>
      <c r="F66" s="49">
        <f t="shared" si="0"/>
        <v>0</v>
      </c>
      <c r="X66" s="72"/>
      <c r="Y66" s="72"/>
    </row>
    <row r="67" spans="1:25" s="71" customFormat="1" ht="150" customHeight="1" x14ac:dyDescent="0.45">
      <c r="A67" s="49">
        <v>35</v>
      </c>
      <c r="B67" s="49" t="s">
        <v>96</v>
      </c>
      <c r="C67" s="49" t="s">
        <v>173</v>
      </c>
      <c r="D67" s="70" t="s">
        <v>588</v>
      </c>
      <c r="E67" s="51" t="s">
        <v>0</v>
      </c>
      <c r="F67" s="49">
        <f t="shared" si="0"/>
        <v>0</v>
      </c>
      <c r="X67" s="72"/>
      <c r="Y67" s="72"/>
    </row>
    <row r="68" spans="1:25" s="71" customFormat="1" ht="150" customHeight="1" x14ac:dyDescent="0.45">
      <c r="A68" s="49">
        <v>36</v>
      </c>
      <c r="B68" s="49" t="s">
        <v>96</v>
      </c>
      <c r="C68" s="49" t="s">
        <v>173</v>
      </c>
      <c r="D68" s="70" t="s">
        <v>589</v>
      </c>
      <c r="E68" s="51" t="s">
        <v>0</v>
      </c>
      <c r="F68" s="49">
        <f t="shared" si="0"/>
        <v>0</v>
      </c>
      <c r="X68" s="72"/>
      <c r="Y68" s="72"/>
    </row>
    <row r="69" spans="1:25" s="71" customFormat="1" ht="150" customHeight="1" x14ac:dyDescent="0.45">
      <c r="A69" s="49">
        <v>37</v>
      </c>
      <c r="B69" s="49" t="s">
        <v>96</v>
      </c>
      <c r="C69" s="49" t="s">
        <v>173</v>
      </c>
      <c r="D69" s="70" t="s">
        <v>590</v>
      </c>
      <c r="E69" s="51" t="s">
        <v>0</v>
      </c>
      <c r="F69" s="49">
        <f t="shared" si="0"/>
        <v>0</v>
      </c>
      <c r="X69" s="72"/>
      <c r="Y69" s="72"/>
    </row>
    <row r="70" spans="1:25" s="71" customFormat="1" ht="150" customHeight="1" x14ac:dyDescent="0.45">
      <c r="A70" s="49">
        <v>38</v>
      </c>
      <c r="B70" s="49" t="s">
        <v>96</v>
      </c>
      <c r="C70" s="49" t="s">
        <v>173</v>
      </c>
      <c r="D70" s="70" t="s">
        <v>189</v>
      </c>
      <c r="E70" s="51" t="s">
        <v>0</v>
      </c>
      <c r="F70" s="49">
        <f t="shared" si="0"/>
        <v>0</v>
      </c>
      <c r="X70" s="72"/>
      <c r="Y70" s="72"/>
    </row>
    <row r="71" spans="1:25" s="71" customFormat="1" ht="150" customHeight="1" x14ac:dyDescent="0.45">
      <c r="A71" s="49">
        <v>39</v>
      </c>
      <c r="B71" s="49" t="s">
        <v>96</v>
      </c>
      <c r="C71" s="49" t="s">
        <v>173</v>
      </c>
      <c r="D71" s="70" t="s">
        <v>191</v>
      </c>
      <c r="E71" s="51" t="s">
        <v>0</v>
      </c>
      <c r="F71" s="49">
        <f t="shared" si="0"/>
        <v>0</v>
      </c>
      <c r="X71" s="72"/>
      <c r="Y71" s="72"/>
    </row>
    <row r="72" spans="1:25" s="71" customFormat="1" ht="150" customHeight="1" x14ac:dyDescent="0.45">
      <c r="A72" s="49">
        <v>40</v>
      </c>
      <c r="B72" s="49" t="s">
        <v>96</v>
      </c>
      <c r="C72" s="49" t="s">
        <v>173</v>
      </c>
      <c r="D72" s="70" t="s">
        <v>193</v>
      </c>
      <c r="E72" s="51" t="s">
        <v>0</v>
      </c>
      <c r="F72" s="49">
        <f t="shared" si="0"/>
        <v>0</v>
      </c>
      <c r="X72" s="72"/>
      <c r="Y72" s="72"/>
    </row>
    <row r="73" spans="1:25" s="71" customFormat="1" ht="150" customHeight="1" x14ac:dyDescent="0.45">
      <c r="A73" s="49">
        <v>41</v>
      </c>
      <c r="B73" s="49" t="s">
        <v>96</v>
      </c>
      <c r="C73" s="49" t="s">
        <v>173</v>
      </c>
      <c r="D73" s="70" t="s">
        <v>195</v>
      </c>
      <c r="E73" s="51" t="s">
        <v>0</v>
      </c>
      <c r="F73" s="49">
        <f t="shared" si="0"/>
        <v>0</v>
      </c>
      <c r="X73" s="72"/>
      <c r="Y73" s="72"/>
    </row>
    <row r="74" spans="1:25" s="71" customFormat="1" ht="150" customHeight="1" x14ac:dyDescent="0.45">
      <c r="A74" s="49">
        <v>42</v>
      </c>
      <c r="B74" s="49" t="s">
        <v>96</v>
      </c>
      <c r="C74" s="49" t="s">
        <v>173</v>
      </c>
      <c r="D74" s="70" t="s">
        <v>658</v>
      </c>
      <c r="E74" s="51" t="s">
        <v>0</v>
      </c>
      <c r="F74" s="49">
        <f t="shared" si="0"/>
        <v>0</v>
      </c>
      <c r="X74" s="72"/>
      <c r="Y74" s="72"/>
    </row>
    <row r="75" spans="1:25" s="71" customFormat="1" ht="150" customHeight="1" x14ac:dyDescent="0.45">
      <c r="A75" s="49">
        <v>43</v>
      </c>
      <c r="B75" s="49" t="s">
        <v>96</v>
      </c>
      <c r="C75" s="49" t="s">
        <v>173</v>
      </c>
      <c r="D75" s="70" t="s">
        <v>198</v>
      </c>
      <c r="E75" s="51" t="str">
        <f t="shared" ref="E75:E76" si="5">IF($C$31="Si","Sí cumplo","Elija una opción")</f>
        <v>Elija una opción</v>
      </c>
      <c r="F75" s="49">
        <f t="shared" si="0"/>
        <v>0</v>
      </c>
      <c r="X75" s="72"/>
      <c r="Y75" s="72"/>
    </row>
    <row r="76" spans="1:25" s="71" customFormat="1" ht="150" customHeight="1" x14ac:dyDescent="0.45">
      <c r="A76" s="49">
        <v>44</v>
      </c>
      <c r="B76" s="49" t="s">
        <v>96</v>
      </c>
      <c r="C76" s="49" t="s">
        <v>173</v>
      </c>
      <c r="D76" s="70" t="s">
        <v>200</v>
      </c>
      <c r="E76" s="51" t="str">
        <f t="shared" si="5"/>
        <v>Elija una opción</v>
      </c>
      <c r="F76" s="49">
        <f t="shared" si="0"/>
        <v>0</v>
      </c>
      <c r="X76" s="72"/>
      <c r="Y76" s="72"/>
    </row>
    <row r="77" spans="1:25" s="71" customFormat="1" ht="150" customHeight="1" x14ac:dyDescent="0.45">
      <c r="A77" s="49">
        <v>45</v>
      </c>
      <c r="B77" s="49" t="s">
        <v>96</v>
      </c>
      <c r="C77" s="49" t="s">
        <v>204</v>
      </c>
      <c r="D77" s="70" t="s">
        <v>203</v>
      </c>
      <c r="E77" s="51" t="s">
        <v>0</v>
      </c>
      <c r="F77" s="49">
        <f t="shared" si="0"/>
        <v>0</v>
      </c>
      <c r="X77" s="72"/>
      <c r="Y77" s="72"/>
    </row>
    <row r="78" spans="1:25" s="71" customFormat="1" ht="150" customHeight="1" x14ac:dyDescent="0.45">
      <c r="A78" s="49">
        <v>46</v>
      </c>
      <c r="B78" s="49" t="s">
        <v>96</v>
      </c>
      <c r="C78" s="49" t="s">
        <v>204</v>
      </c>
      <c r="D78" s="70" t="s">
        <v>591</v>
      </c>
      <c r="E78" s="51" t="s">
        <v>0</v>
      </c>
      <c r="F78" s="49">
        <f t="shared" si="0"/>
        <v>0</v>
      </c>
      <c r="X78" s="72"/>
      <c r="Y78" s="72"/>
    </row>
    <row r="79" spans="1:25" s="71" customFormat="1" ht="150" customHeight="1" x14ac:dyDescent="0.45">
      <c r="A79" s="49">
        <v>47</v>
      </c>
      <c r="B79" s="49" t="s">
        <v>206</v>
      </c>
      <c r="C79" s="49" t="s">
        <v>100</v>
      </c>
      <c r="D79" s="70" t="s">
        <v>207</v>
      </c>
      <c r="E79" s="51" t="s">
        <v>0</v>
      </c>
      <c r="F79" s="49">
        <f t="shared" si="0"/>
        <v>0</v>
      </c>
      <c r="X79" s="72"/>
      <c r="Y79" s="72"/>
    </row>
    <row r="80" spans="1:25" s="71" customFormat="1" ht="150" customHeight="1" x14ac:dyDescent="0.45">
      <c r="A80" s="49">
        <v>48</v>
      </c>
      <c r="B80" s="49" t="s">
        <v>206</v>
      </c>
      <c r="C80" s="49" t="s">
        <v>157</v>
      </c>
      <c r="D80" s="70" t="s">
        <v>212</v>
      </c>
      <c r="E80" s="51" t="s">
        <v>0</v>
      </c>
      <c r="F80" s="49">
        <f t="shared" si="0"/>
        <v>0</v>
      </c>
      <c r="X80" s="72"/>
      <c r="Y80" s="72"/>
    </row>
    <row r="81" spans="1:25" s="71" customFormat="1" ht="150" customHeight="1" x14ac:dyDescent="0.45">
      <c r="A81" s="49">
        <v>49</v>
      </c>
      <c r="B81" s="49" t="s">
        <v>206</v>
      </c>
      <c r="C81" s="49" t="s">
        <v>173</v>
      </c>
      <c r="D81" s="70" t="s">
        <v>215</v>
      </c>
      <c r="E81" s="51" t="s">
        <v>0</v>
      </c>
      <c r="F81" s="49">
        <f t="shared" si="0"/>
        <v>0</v>
      </c>
      <c r="X81" s="72"/>
      <c r="Y81" s="72"/>
    </row>
    <row r="82" spans="1:25" s="71" customFormat="1" ht="150" customHeight="1" x14ac:dyDescent="0.45">
      <c r="A82" s="49">
        <v>50</v>
      </c>
      <c r="B82" s="49" t="s">
        <v>206</v>
      </c>
      <c r="C82" s="49" t="s">
        <v>173</v>
      </c>
      <c r="D82" s="70" t="s">
        <v>218</v>
      </c>
      <c r="E82" s="51" t="s">
        <v>0</v>
      </c>
      <c r="F82" s="49">
        <f t="shared" si="0"/>
        <v>0</v>
      </c>
      <c r="X82" s="72"/>
      <c r="Y82" s="72"/>
    </row>
    <row r="83" spans="1:25" s="71" customFormat="1" ht="150" customHeight="1" x14ac:dyDescent="0.45">
      <c r="A83" s="49">
        <v>51</v>
      </c>
      <c r="B83" s="49" t="s">
        <v>206</v>
      </c>
      <c r="C83" s="49" t="s">
        <v>173</v>
      </c>
      <c r="D83" s="70" t="s">
        <v>659</v>
      </c>
      <c r="E83" s="51" t="s">
        <v>0</v>
      </c>
      <c r="F83" s="49">
        <f t="shared" si="0"/>
        <v>0</v>
      </c>
      <c r="X83" s="72"/>
      <c r="Y83" s="72"/>
    </row>
    <row r="84" spans="1:25" s="71" customFormat="1" ht="150" customHeight="1" x14ac:dyDescent="0.45">
      <c r="A84" s="49">
        <v>52</v>
      </c>
      <c r="B84" s="49" t="s">
        <v>206</v>
      </c>
      <c r="C84" s="49" t="s">
        <v>204</v>
      </c>
      <c r="D84" s="70" t="s">
        <v>223</v>
      </c>
      <c r="E84" s="51" t="s">
        <v>0</v>
      </c>
      <c r="F84" s="49">
        <f t="shared" si="0"/>
        <v>0</v>
      </c>
      <c r="X84" s="72"/>
      <c r="Y84" s="72"/>
    </row>
    <row r="85" spans="1:25" s="71" customFormat="1" ht="150" customHeight="1" x14ac:dyDescent="0.45">
      <c r="A85" s="49">
        <v>53</v>
      </c>
      <c r="B85" s="49" t="s">
        <v>206</v>
      </c>
      <c r="C85" s="49" t="s">
        <v>204</v>
      </c>
      <c r="D85" s="70" t="s">
        <v>227</v>
      </c>
      <c r="E85" s="51" t="s">
        <v>0</v>
      </c>
      <c r="F85" s="49">
        <f t="shared" si="0"/>
        <v>0</v>
      </c>
      <c r="X85" s="72"/>
      <c r="Y85" s="72"/>
    </row>
    <row r="86" spans="1:25" s="71" customFormat="1" ht="150" customHeight="1" x14ac:dyDescent="0.45">
      <c r="A86" s="49">
        <v>54</v>
      </c>
      <c r="B86" s="49" t="s">
        <v>206</v>
      </c>
      <c r="C86" s="49" t="s">
        <v>204</v>
      </c>
      <c r="D86" s="70" t="s">
        <v>604</v>
      </c>
      <c r="E86" s="51" t="s">
        <v>0</v>
      </c>
      <c r="F86" s="49">
        <f t="shared" si="0"/>
        <v>0</v>
      </c>
      <c r="X86" s="72"/>
      <c r="Y86" s="72"/>
    </row>
    <row r="87" spans="1:25" s="71" customFormat="1" ht="150" customHeight="1" x14ac:dyDescent="0.45">
      <c r="A87" s="49">
        <v>55</v>
      </c>
      <c r="B87" s="49" t="s">
        <v>206</v>
      </c>
      <c r="C87" s="49" t="s">
        <v>204</v>
      </c>
      <c r="D87" s="70" t="s">
        <v>605</v>
      </c>
      <c r="E87" s="51" t="s">
        <v>0</v>
      </c>
      <c r="F87" s="49">
        <f t="shared" si="0"/>
        <v>0</v>
      </c>
      <c r="X87" s="72"/>
      <c r="Y87" s="72"/>
    </row>
    <row r="88" spans="1:25" s="71" customFormat="1" ht="150" customHeight="1" x14ac:dyDescent="0.45">
      <c r="A88" s="49">
        <v>56</v>
      </c>
      <c r="B88" s="49" t="s">
        <v>234</v>
      </c>
      <c r="C88" s="49" t="s">
        <v>100</v>
      </c>
      <c r="D88" s="70" t="s">
        <v>235</v>
      </c>
      <c r="E88" s="51" t="s">
        <v>0</v>
      </c>
      <c r="F88" s="49">
        <f t="shared" si="0"/>
        <v>0</v>
      </c>
      <c r="X88" s="72"/>
      <c r="Y88" s="72"/>
    </row>
    <row r="89" spans="1:25" s="71" customFormat="1" ht="150" customHeight="1" x14ac:dyDescent="0.45">
      <c r="A89" s="49">
        <v>57</v>
      </c>
      <c r="B89" s="49" t="s">
        <v>234</v>
      </c>
      <c r="C89" s="49" t="s">
        <v>157</v>
      </c>
      <c r="D89" s="70" t="s">
        <v>238</v>
      </c>
      <c r="E89" s="51" t="s">
        <v>0</v>
      </c>
      <c r="F89" s="49">
        <f t="shared" si="0"/>
        <v>0</v>
      </c>
      <c r="X89" s="72"/>
      <c r="Y89" s="72"/>
    </row>
    <row r="90" spans="1:25" s="71" customFormat="1" ht="150" customHeight="1" x14ac:dyDescent="0.45">
      <c r="A90" s="49">
        <v>58</v>
      </c>
      <c r="B90" s="49" t="s">
        <v>234</v>
      </c>
      <c r="C90" s="49" t="s">
        <v>157</v>
      </c>
      <c r="D90" s="70" t="s">
        <v>241</v>
      </c>
      <c r="E90" s="51" t="s">
        <v>0</v>
      </c>
      <c r="F90" s="49">
        <f t="shared" si="0"/>
        <v>0</v>
      </c>
      <c r="X90" s="72"/>
      <c r="Y90" s="72"/>
    </row>
    <row r="91" spans="1:25" s="71" customFormat="1" ht="150" customHeight="1" x14ac:dyDescent="0.45">
      <c r="A91" s="49">
        <v>59</v>
      </c>
      <c r="B91" s="49" t="s">
        <v>234</v>
      </c>
      <c r="C91" s="49" t="s">
        <v>157</v>
      </c>
      <c r="D91" s="70" t="s">
        <v>245</v>
      </c>
      <c r="E91" s="51" t="s">
        <v>0</v>
      </c>
      <c r="F91" s="49">
        <f t="shared" si="0"/>
        <v>0</v>
      </c>
      <c r="X91" s="72"/>
      <c r="Y91" s="72"/>
    </row>
    <row r="92" spans="1:25" s="71" customFormat="1" ht="150" customHeight="1" x14ac:dyDescent="0.45">
      <c r="A92" s="49">
        <v>60</v>
      </c>
      <c r="B92" s="49" t="s">
        <v>234</v>
      </c>
      <c r="C92" s="49" t="s">
        <v>173</v>
      </c>
      <c r="D92" s="70" t="s">
        <v>248</v>
      </c>
      <c r="E92" s="51" t="s">
        <v>0</v>
      </c>
      <c r="F92" s="49">
        <f t="shared" si="0"/>
        <v>0</v>
      </c>
      <c r="X92" s="72"/>
      <c r="Y92" s="72"/>
    </row>
    <row r="93" spans="1:25" s="71" customFormat="1" ht="201.75" customHeight="1" x14ac:dyDescent="0.45">
      <c r="A93" s="49">
        <v>61</v>
      </c>
      <c r="B93" s="49" t="s">
        <v>234</v>
      </c>
      <c r="C93" s="49" t="s">
        <v>173</v>
      </c>
      <c r="D93" s="70" t="s">
        <v>606</v>
      </c>
      <c r="E93" s="51" t="s">
        <v>0</v>
      </c>
      <c r="F93" s="49">
        <f t="shared" si="0"/>
        <v>0</v>
      </c>
      <c r="X93" s="72"/>
      <c r="Y93" s="72"/>
    </row>
    <row r="94" spans="1:25" s="71" customFormat="1" ht="150" customHeight="1" x14ac:dyDescent="0.45">
      <c r="A94" s="49">
        <v>62</v>
      </c>
      <c r="B94" s="49" t="s">
        <v>234</v>
      </c>
      <c r="C94" s="49" t="s">
        <v>173</v>
      </c>
      <c r="D94" s="70" t="s">
        <v>251</v>
      </c>
      <c r="E94" s="51" t="s">
        <v>0</v>
      </c>
      <c r="F94" s="49">
        <f t="shared" si="0"/>
        <v>0</v>
      </c>
      <c r="X94" s="72"/>
      <c r="Y94" s="72"/>
    </row>
    <row r="95" spans="1:25" s="71" customFormat="1" ht="150" customHeight="1" x14ac:dyDescent="0.45">
      <c r="A95" s="49">
        <v>63</v>
      </c>
      <c r="B95" s="49" t="s">
        <v>234</v>
      </c>
      <c r="C95" s="49" t="s">
        <v>204</v>
      </c>
      <c r="D95" s="70" t="s">
        <v>253</v>
      </c>
      <c r="E95" s="51" t="s">
        <v>0</v>
      </c>
      <c r="F95" s="49">
        <f t="shared" si="0"/>
        <v>0</v>
      </c>
      <c r="X95" s="72"/>
      <c r="Y95" s="72"/>
    </row>
    <row r="96" spans="1:25" s="71" customFormat="1" ht="150" customHeight="1" x14ac:dyDescent="0.45">
      <c r="A96" s="49">
        <v>64</v>
      </c>
      <c r="B96" s="49" t="s">
        <v>255</v>
      </c>
      <c r="C96" s="49" t="s">
        <v>100</v>
      </c>
      <c r="D96" s="70" t="s">
        <v>257</v>
      </c>
      <c r="E96" s="51" t="s">
        <v>0</v>
      </c>
      <c r="F96" s="49">
        <f t="shared" si="0"/>
        <v>0</v>
      </c>
      <c r="X96" s="72"/>
      <c r="Y96" s="72"/>
    </row>
    <row r="97" spans="1:25" s="71" customFormat="1" ht="150" customHeight="1" x14ac:dyDescent="0.45">
      <c r="A97" s="49">
        <v>65</v>
      </c>
      <c r="B97" s="49" t="s">
        <v>255</v>
      </c>
      <c r="C97" s="49" t="s">
        <v>173</v>
      </c>
      <c r="D97" s="70" t="s">
        <v>260</v>
      </c>
      <c r="E97" s="51" t="s">
        <v>0</v>
      </c>
      <c r="F97" s="49">
        <f t="shared" si="0"/>
        <v>0</v>
      </c>
      <c r="X97" s="72"/>
      <c r="Y97" s="72"/>
    </row>
    <row r="98" spans="1:25" s="71" customFormat="1" ht="150" customHeight="1" x14ac:dyDescent="0.45">
      <c r="A98" s="49">
        <v>66</v>
      </c>
      <c r="B98" s="49" t="s">
        <v>255</v>
      </c>
      <c r="C98" s="49" t="s">
        <v>173</v>
      </c>
      <c r="D98" s="70" t="s">
        <v>262</v>
      </c>
      <c r="E98" s="51" t="s">
        <v>0</v>
      </c>
      <c r="F98" s="49">
        <f t="shared" ref="F98:F161" si="6">IF(E98="Sí cumplo",
   IF(C98="Básico",5,
   IF(C98="Avanzado",4,
   IF(C98="Intermedio",3,
   IF(C98="Inicial",2,0)))),
0)</f>
        <v>0</v>
      </c>
      <c r="X98" s="72"/>
      <c r="Y98" s="72"/>
    </row>
    <row r="99" spans="1:25" s="71" customFormat="1" ht="150" customHeight="1" x14ac:dyDescent="0.45">
      <c r="A99" s="49">
        <v>67</v>
      </c>
      <c r="B99" s="49" t="s">
        <v>255</v>
      </c>
      <c r="C99" s="49" t="s">
        <v>204</v>
      </c>
      <c r="D99" s="70" t="s">
        <v>265</v>
      </c>
      <c r="E99" s="51" t="s">
        <v>0</v>
      </c>
      <c r="F99" s="49">
        <f t="shared" si="6"/>
        <v>0</v>
      </c>
      <c r="X99" s="72"/>
      <c r="Y99" s="72"/>
    </row>
    <row r="100" spans="1:25" s="71" customFormat="1" ht="150" customHeight="1" x14ac:dyDescent="0.45">
      <c r="A100" s="49">
        <v>68</v>
      </c>
      <c r="B100" s="49" t="s">
        <v>255</v>
      </c>
      <c r="C100" s="49" t="s">
        <v>204</v>
      </c>
      <c r="D100" s="70" t="s">
        <v>267</v>
      </c>
      <c r="E100" s="51" t="s">
        <v>0</v>
      </c>
      <c r="F100" s="49">
        <f t="shared" si="6"/>
        <v>0</v>
      </c>
      <c r="X100" s="72"/>
      <c r="Y100" s="72"/>
    </row>
    <row r="101" spans="1:25" s="71" customFormat="1" ht="150" customHeight="1" x14ac:dyDescent="0.45">
      <c r="A101" s="49">
        <v>69</v>
      </c>
      <c r="B101" s="49" t="s">
        <v>255</v>
      </c>
      <c r="C101" s="49" t="s">
        <v>204</v>
      </c>
      <c r="D101" s="70" t="s">
        <v>607</v>
      </c>
      <c r="E101" s="51" t="s">
        <v>0</v>
      </c>
      <c r="F101" s="49">
        <f t="shared" si="6"/>
        <v>0</v>
      </c>
      <c r="X101" s="72"/>
      <c r="Y101" s="72"/>
    </row>
    <row r="102" spans="1:25" s="71" customFormat="1" ht="150" customHeight="1" x14ac:dyDescent="0.45">
      <c r="A102" s="49">
        <v>70</v>
      </c>
      <c r="B102" s="49" t="s">
        <v>271</v>
      </c>
      <c r="C102" s="49" t="s">
        <v>100</v>
      </c>
      <c r="D102" s="70" t="s">
        <v>272</v>
      </c>
      <c r="E102" s="51" t="s">
        <v>0</v>
      </c>
      <c r="F102" s="49">
        <f t="shared" si="6"/>
        <v>0</v>
      </c>
      <c r="X102" s="72"/>
      <c r="Y102" s="72"/>
    </row>
    <row r="103" spans="1:25" s="71" customFormat="1" ht="150" customHeight="1" x14ac:dyDescent="0.45">
      <c r="A103" s="49">
        <v>71</v>
      </c>
      <c r="B103" s="49" t="s">
        <v>271</v>
      </c>
      <c r="C103" s="49" t="s">
        <v>100</v>
      </c>
      <c r="D103" s="70" t="s">
        <v>592</v>
      </c>
      <c r="E103" s="51" t="s">
        <v>0</v>
      </c>
      <c r="F103" s="49">
        <f t="shared" si="6"/>
        <v>0</v>
      </c>
      <c r="X103" s="72"/>
      <c r="Y103" s="72"/>
    </row>
    <row r="104" spans="1:25" s="71" customFormat="1" ht="150" customHeight="1" x14ac:dyDescent="0.45">
      <c r="A104" s="49">
        <v>72</v>
      </c>
      <c r="B104" s="49" t="s">
        <v>271</v>
      </c>
      <c r="C104" s="49" t="s">
        <v>157</v>
      </c>
      <c r="D104" s="70" t="s">
        <v>278</v>
      </c>
      <c r="E104" s="51" t="s">
        <v>0</v>
      </c>
      <c r="F104" s="49">
        <f t="shared" si="6"/>
        <v>0</v>
      </c>
      <c r="X104" s="72"/>
      <c r="Y104" s="72"/>
    </row>
    <row r="105" spans="1:25" s="71" customFormat="1" ht="150" customHeight="1" x14ac:dyDescent="0.45">
      <c r="A105" s="49">
        <v>73</v>
      </c>
      <c r="B105" s="49" t="s">
        <v>271</v>
      </c>
      <c r="C105" s="49" t="s">
        <v>157</v>
      </c>
      <c r="D105" s="70" t="s">
        <v>282</v>
      </c>
      <c r="E105" s="51" t="s">
        <v>0</v>
      </c>
      <c r="F105" s="49">
        <f t="shared" si="6"/>
        <v>0</v>
      </c>
      <c r="X105" s="72"/>
      <c r="Y105" s="72"/>
    </row>
    <row r="106" spans="1:25" s="71" customFormat="1" ht="150" customHeight="1" x14ac:dyDescent="0.45">
      <c r="A106" s="49">
        <v>74</v>
      </c>
      <c r="B106" s="49" t="s">
        <v>271</v>
      </c>
      <c r="C106" s="49" t="s">
        <v>173</v>
      </c>
      <c r="D106" s="70" t="s">
        <v>285</v>
      </c>
      <c r="E106" s="51" t="s">
        <v>0</v>
      </c>
      <c r="F106" s="49">
        <f t="shared" si="6"/>
        <v>0</v>
      </c>
      <c r="X106" s="72"/>
      <c r="Y106" s="72"/>
    </row>
    <row r="107" spans="1:25" s="71" customFormat="1" ht="150" customHeight="1" x14ac:dyDescent="0.45">
      <c r="A107" s="49">
        <v>75</v>
      </c>
      <c r="B107" s="49" t="s">
        <v>271</v>
      </c>
      <c r="C107" s="49" t="s">
        <v>173</v>
      </c>
      <c r="D107" s="70" t="s">
        <v>288</v>
      </c>
      <c r="E107" s="51" t="s">
        <v>0</v>
      </c>
      <c r="F107" s="49">
        <f t="shared" si="6"/>
        <v>0</v>
      </c>
      <c r="X107" s="72"/>
      <c r="Y107" s="72"/>
    </row>
    <row r="108" spans="1:25" s="71" customFormat="1" ht="150" customHeight="1" x14ac:dyDescent="0.45">
      <c r="A108" s="49">
        <v>76</v>
      </c>
      <c r="B108" s="49" t="s">
        <v>271</v>
      </c>
      <c r="C108" s="49" t="s">
        <v>173</v>
      </c>
      <c r="D108" s="70" t="s">
        <v>290</v>
      </c>
      <c r="E108" s="51" t="s">
        <v>0</v>
      </c>
      <c r="F108" s="49">
        <f t="shared" si="6"/>
        <v>0</v>
      </c>
      <c r="X108" s="72"/>
      <c r="Y108" s="72"/>
    </row>
    <row r="109" spans="1:25" s="71" customFormat="1" ht="150" customHeight="1" x14ac:dyDescent="0.45">
      <c r="A109" s="49">
        <v>77</v>
      </c>
      <c r="B109" s="49" t="s">
        <v>271</v>
      </c>
      <c r="C109" s="49" t="s">
        <v>173</v>
      </c>
      <c r="D109" s="70" t="s">
        <v>292</v>
      </c>
      <c r="E109" s="51" t="s">
        <v>0</v>
      </c>
      <c r="F109" s="49">
        <f t="shared" si="6"/>
        <v>0</v>
      </c>
      <c r="X109" s="72"/>
      <c r="Y109" s="72"/>
    </row>
    <row r="110" spans="1:25" s="71" customFormat="1" ht="150" customHeight="1" x14ac:dyDescent="0.45">
      <c r="A110" s="49">
        <v>78</v>
      </c>
      <c r="B110" s="49" t="s">
        <v>271</v>
      </c>
      <c r="C110" s="49" t="s">
        <v>173</v>
      </c>
      <c r="D110" s="70" t="s">
        <v>295</v>
      </c>
      <c r="E110" s="51" t="s">
        <v>0</v>
      </c>
      <c r="F110" s="49">
        <f t="shared" si="6"/>
        <v>0</v>
      </c>
      <c r="X110" s="72"/>
      <c r="Y110" s="72"/>
    </row>
    <row r="111" spans="1:25" s="71" customFormat="1" ht="150" customHeight="1" x14ac:dyDescent="0.45">
      <c r="A111" s="49">
        <v>79</v>
      </c>
      <c r="B111" s="49" t="s">
        <v>271</v>
      </c>
      <c r="C111" s="49" t="s">
        <v>173</v>
      </c>
      <c r="D111" s="70" t="s">
        <v>593</v>
      </c>
      <c r="E111" s="51" t="s">
        <v>0</v>
      </c>
      <c r="F111" s="49">
        <f t="shared" si="6"/>
        <v>0</v>
      </c>
      <c r="X111" s="72"/>
      <c r="Y111" s="72"/>
    </row>
    <row r="112" spans="1:25" s="71" customFormat="1" ht="150" customHeight="1" x14ac:dyDescent="0.45">
      <c r="A112" s="49">
        <v>80</v>
      </c>
      <c r="B112" s="49" t="s">
        <v>271</v>
      </c>
      <c r="C112" s="49" t="s">
        <v>173</v>
      </c>
      <c r="D112" s="70" t="s">
        <v>299</v>
      </c>
      <c r="E112" s="51" t="s">
        <v>0</v>
      </c>
      <c r="F112" s="49">
        <f t="shared" si="6"/>
        <v>0</v>
      </c>
      <c r="X112" s="72"/>
      <c r="Y112" s="72"/>
    </row>
    <row r="113" spans="1:25" s="71" customFormat="1" ht="150" customHeight="1" x14ac:dyDescent="0.45">
      <c r="A113" s="49">
        <v>81</v>
      </c>
      <c r="B113" s="49" t="s">
        <v>271</v>
      </c>
      <c r="C113" s="49" t="s">
        <v>173</v>
      </c>
      <c r="D113" s="70" t="s">
        <v>301</v>
      </c>
      <c r="E113" s="51" t="s">
        <v>0</v>
      </c>
      <c r="F113" s="49">
        <f t="shared" si="6"/>
        <v>0</v>
      </c>
      <c r="X113" s="72"/>
      <c r="Y113" s="72"/>
    </row>
    <row r="114" spans="1:25" s="71" customFormat="1" ht="150" customHeight="1" x14ac:dyDescent="0.45">
      <c r="A114" s="49">
        <v>82</v>
      </c>
      <c r="B114" s="49" t="s">
        <v>271</v>
      </c>
      <c r="C114" s="49" t="s">
        <v>173</v>
      </c>
      <c r="D114" s="70" t="s">
        <v>594</v>
      </c>
      <c r="E114" s="51" t="s">
        <v>0</v>
      </c>
      <c r="F114" s="49">
        <f t="shared" si="6"/>
        <v>0</v>
      </c>
      <c r="X114" s="72"/>
      <c r="Y114" s="72"/>
    </row>
    <row r="115" spans="1:25" s="71" customFormat="1" ht="150" customHeight="1" x14ac:dyDescent="0.45">
      <c r="A115" s="49">
        <v>83</v>
      </c>
      <c r="B115" s="49" t="s">
        <v>271</v>
      </c>
      <c r="C115" s="49" t="s">
        <v>173</v>
      </c>
      <c r="D115" s="70" t="s">
        <v>305</v>
      </c>
      <c r="E115" s="51" t="s">
        <v>0</v>
      </c>
      <c r="F115" s="49">
        <f t="shared" si="6"/>
        <v>0</v>
      </c>
      <c r="X115" s="72"/>
      <c r="Y115" s="72"/>
    </row>
    <row r="116" spans="1:25" s="71" customFormat="1" ht="150" customHeight="1" x14ac:dyDescent="0.45">
      <c r="A116" s="49">
        <v>84</v>
      </c>
      <c r="B116" s="49" t="s">
        <v>271</v>
      </c>
      <c r="C116" s="49" t="s">
        <v>204</v>
      </c>
      <c r="D116" s="70" t="s">
        <v>308</v>
      </c>
      <c r="E116" s="51" t="s">
        <v>0</v>
      </c>
      <c r="F116" s="49">
        <f t="shared" si="6"/>
        <v>0</v>
      </c>
      <c r="X116" s="72"/>
      <c r="Y116" s="72"/>
    </row>
    <row r="117" spans="1:25" s="71" customFormat="1" ht="150" customHeight="1" x14ac:dyDescent="0.45">
      <c r="A117" s="49">
        <v>85</v>
      </c>
      <c r="B117" s="49" t="s">
        <v>271</v>
      </c>
      <c r="C117" s="49" t="s">
        <v>204</v>
      </c>
      <c r="D117" s="70" t="s">
        <v>311</v>
      </c>
      <c r="E117" s="51" t="s">
        <v>0</v>
      </c>
      <c r="F117" s="49">
        <f t="shared" si="6"/>
        <v>0</v>
      </c>
      <c r="X117" s="72"/>
      <c r="Y117" s="72"/>
    </row>
    <row r="118" spans="1:25" s="71" customFormat="1" ht="150" customHeight="1" x14ac:dyDescent="0.45">
      <c r="A118" s="49">
        <v>86</v>
      </c>
      <c r="B118" s="49" t="s">
        <v>271</v>
      </c>
      <c r="C118" s="49" t="s">
        <v>204</v>
      </c>
      <c r="D118" s="70" t="s">
        <v>314</v>
      </c>
      <c r="E118" s="51" t="s">
        <v>0</v>
      </c>
      <c r="F118" s="49">
        <f t="shared" si="6"/>
        <v>0</v>
      </c>
      <c r="X118" s="72"/>
      <c r="Y118" s="72"/>
    </row>
    <row r="119" spans="1:25" s="71" customFormat="1" ht="150" customHeight="1" x14ac:dyDescent="0.45">
      <c r="A119" s="49">
        <v>87</v>
      </c>
      <c r="B119" s="49" t="s">
        <v>271</v>
      </c>
      <c r="C119" s="49" t="s">
        <v>204</v>
      </c>
      <c r="D119" s="70" t="s">
        <v>317</v>
      </c>
      <c r="E119" s="51" t="s">
        <v>0</v>
      </c>
      <c r="F119" s="49">
        <f t="shared" si="6"/>
        <v>0</v>
      </c>
      <c r="X119" s="72"/>
      <c r="Y119" s="72"/>
    </row>
    <row r="120" spans="1:25" s="71" customFormat="1" ht="150" customHeight="1" x14ac:dyDescent="0.45">
      <c r="A120" s="49">
        <v>88</v>
      </c>
      <c r="B120" s="49" t="s">
        <v>271</v>
      </c>
      <c r="C120" s="49" t="s">
        <v>204</v>
      </c>
      <c r="D120" s="70" t="s">
        <v>319</v>
      </c>
      <c r="E120" s="51" t="s">
        <v>0</v>
      </c>
      <c r="F120" s="49">
        <f t="shared" si="6"/>
        <v>0</v>
      </c>
      <c r="X120" s="72"/>
      <c r="Y120" s="72"/>
    </row>
    <row r="121" spans="1:25" s="71" customFormat="1" ht="150" customHeight="1" x14ac:dyDescent="0.45">
      <c r="A121" s="49">
        <v>89</v>
      </c>
      <c r="B121" s="49" t="s">
        <v>271</v>
      </c>
      <c r="C121" s="49" t="s">
        <v>204</v>
      </c>
      <c r="D121" s="70" t="s">
        <v>321</v>
      </c>
      <c r="E121" s="51" t="s">
        <v>0</v>
      </c>
      <c r="F121" s="49">
        <f t="shared" si="6"/>
        <v>0</v>
      </c>
      <c r="X121" s="72"/>
      <c r="Y121" s="72"/>
    </row>
    <row r="122" spans="1:25" s="71" customFormat="1" ht="150" customHeight="1" x14ac:dyDescent="0.45">
      <c r="A122" s="49">
        <v>90</v>
      </c>
      <c r="B122" s="49" t="s">
        <v>271</v>
      </c>
      <c r="C122" s="49" t="s">
        <v>204</v>
      </c>
      <c r="D122" s="70" t="s">
        <v>323</v>
      </c>
      <c r="E122" s="51" t="s">
        <v>0</v>
      </c>
      <c r="F122" s="49">
        <f t="shared" si="6"/>
        <v>0</v>
      </c>
      <c r="X122" s="72"/>
      <c r="Y122" s="72"/>
    </row>
    <row r="123" spans="1:25" s="71" customFormat="1" ht="150" customHeight="1" x14ac:dyDescent="0.45">
      <c r="A123" s="49">
        <v>91</v>
      </c>
      <c r="B123" s="49" t="s">
        <v>325</v>
      </c>
      <c r="C123" s="49" t="s">
        <v>100</v>
      </c>
      <c r="D123" s="70" t="s">
        <v>326</v>
      </c>
      <c r="E123" s="51" t="s">
        <v>0</v>
      </c>
      <c r="F123" s="49">
        <f t="shared" si="6"/>
        <v>0</v>
      </c>
      <c r="X123" s="72"/>
      <c r="Y123" s="72"/>
    </row>
    <row r="124" spans="1:25" s="71" customFormat="1" ht="150" customHeight="1" x14ac:dyDescent="0.45">
      <c r="A124" s="49">
        <v>92</v>
      </c>
      <c r="B124" s="49" t="s">
        <v>325</v>
      </c>
      <c r="C124" s="49" t="s">
        <v>100</v>
      </c>
      <c r="D124" s="70" t="s">
        <v>595</v>
      </c>
      <c r="E124" s="51" t="s">
        <v>0</v>
      </c>
      <c r="F124" s="49">
        <f t="shared" si="6"/>
        <v>0</v>
      </c>
      <c r="X124" s="72"/>
      <c r="Y124" s="72"/>
    </row>
    <row r="125" spans="1:25" s="71" customFormat="1" ht="150" customHeight="1" x14ac:dyDescent="0.45">
      <c r="A125" s="49">
        <v>93</v>
      </c>
      <c r="B125" s="49" t="s">
        <v>325</v>
      </c>
      <c r="C125" s="49" t="s">
        <v>157</v>
      </c>
      <c r="D125" s="70" t="s">
        <v>329</v>
      </c>
      <c r="E125" s="51" t="s">
        <v>0</v>
      </c>
      <c r="F125" s="49">
        <f t="shared" si="6"/>
        <v>0</v>
      </c>
      <c r="X125" s="72"/>
      <c r="Y125" s="72"/>
    </row>
    <row r="126" spans="1:25" s="71" customFormat="1" ht="150" customHeight="1" x14ac:dyDescent="0.45">
      <c r="A126" s="49">
        <v>94</v>
      </c>
      <c r="B126" s="49" t="s">
        <v>325</v>
      </c>
      <c r="C126" s="49" t="s">
        <v>173</v>
      </c>
      <c r="D126" s="70" t="s">
        <v>331</v>
      </c>
      <c r="E126" s="51" t="s">
        <v>0</v>
      </c>
      <c r="F126" s="49">
        <f t="shared" si="6"/>
        <v>0</v>
      </c>
      <c r="X126" s="72"/>
      <c r="Y126" s="72"/>
    </row>
    <row r="127" spans="1:25" s="71" customFormat="1" ht="150" customHeight="1" x14ac:dyDescent="0.45">
      <c r="A127" s="49">
        <v>95</v>
      </c>
      <c r="B127" s="49" t="s">
        <v>325</v>
      </c>
      <c r="C127" s="49" t="s">
        <v>173</v>
      </c>
      <c r="D127" s="70" t="s">
        <v>596</v>
      </c>
      <c r="E127" s="51" t="s">
        <v>0</v>
      </c>
      <c r="F127" s="49">
        <f t="shared" si="6"/>
        <v>0</v>
      </c>
      <c r="X127" s="72"/>
      <c r="Y127" s="72"/>
    </row>
    <row r="128" spans="1:25" s="71" customFormat="1" ht="150" customHeight="1" x14ac:dyDescent="0.45">
      <c r="A128" s="49">
        <v>96</v>
      </c>
      <c r="B128" s="49" t="s">
        <v>325</v>
      </c>
      <c r="C128" s="49" t="s">
        <v>204</v>
      </c>
      <c r="D128" s="70" t="s">
        <v>336</v>
      </c>
      <c r="E128" s="51" t="s">
        <v>0</v>
      </c>
      <c r="F128" s="49">
        <f t="shared" si="6"/>
        <v>0</v>
      </c>
      <c r="X128" s="72"/>
      <c r="Y128" s="72"/>
    </row>
    <row r="129" spans="1:25" s="71" customFormat="1" ht="150" customHeight="1" x14ac:dyDescent="0.45">
      <c r="A129" s="49">
        <v>97</v>
      </c>
      <c r="B129" s="49" t="s">
        <v>325</v>
      </c>
      <c r="C129" s="49" t="s">
        <v>204</v>
      </c>
      <c r="D129" s="70" t="s">
        <v>597</v>
      </c>
      <c r="E129" s="51" t="s">
        <v>0</v>
      </c>
      <c r="F129" s="49">
        <f t="shared" si="6"/>
        <v>0</v>
      </c>
      <c r="X129" s="72"/>
      <c r="Y129" s="72"/>
    </row>
    <row r="130" spans="1:25" s="71" customFormat="1" ht="150" customHeight="1" x14ac:dyDescent="0.45">
      <c r="A130" s="49">
        <v>98</v>
      </c>
      <c r="B130" s="49" t="s">
        <v>339</v>
      </c>
      <c r="C130" s="49" t="s">
        <v>100</v>
      </c>
      <c r="D130" s="70" t="s">
        <v>598</v>
      </c>
      <c r="E130" s="51" t="s">
        <v>0</v>
      </c>
      <c r="F130" s="49">
        <f t="shared" si="6"/>
        <v>0</v>
      </c>
      <c r="X130" s="72"/>
      <c r="Y130" s="72"/>
    </row>
    <row r="131" spans="1:25" s="71" customFormat="1" ht="150" customHeight="1" x14ac:dyDescent="0.45">
      <c r="A131" s="49">
        <v>99</v>
      </c>
      <c r="B131" s="49" t="s">
        <v>339</v>
      </c>
      <c r="C131" s="49" t="s">
        <v>173</v>
      </c>
      <c r="D131" s="70" t="s">
        <v>342</v>
      </c>
      <c r="E131" s="51" t="s">
        <v>0</v>
      </c>
      <c r="F131" s="49">
        <f t="shared" si="6"/>
        <v>0</v>
      </c>
      <c r="X131" s="72"/>
      <c r="Y131" s="72"/>
    </row>
    <row r="132" spans="1:25" s="71" customFormat="1" ht="150" customHeight="1" x14ac:dyDescent="0.45">
      <c r="A132" s="49">
        <v>100</v>
      </c>
      <c r="B132" s="49" t="s">
        <v>339</v>
      </c>
      <c r="C132" s="49" t="s">
        <v>173</v>
      </c>
      <c r="D132" s="70" t="s">
        <v>344</v>
      </c>
      <c r="E132" s="51" t="s">
        <v>0</v>
      </c>
      <c r="F132" s="49">
        <f t="shared" si="6"/>
        <v>0</v>
      </c>
      <c r="X132" s="72"/>
      <c r="Y132" s="72"/>
    </row>
    <row r="133" spans="1:25" s="71" customFormat="1" ht="150" customHeight="1" x14ac:dyDescent="0.45">
      <c r="A133" s="49">
        <v>101</v>
      </c>
      <c r="B133" s="49" t="s">
        <v>339</v>
      </c>
      <c r="C133" s="49" t="s">
        <v>204</v>
      </c>
      <c r="D133" s="70" t="s">
        <v>599</v>
      </c>
      <c r="E133" s="51" t="s">
        <v>0</v>
      </c>
      <c r="F133" s="49">
        <f t="shared" si="6"/>
        <v>0</v>
      </c>
      <c r="X133" s="72"/>
      <c r="Y133" s="72"/>
    </row>
    <row r="134" spans="1:25" s="71" customFormat="1" ht="150" customHeight="1" x14ac:dyDescent="0.45">
      <c r="A134" s="49">
        <v>102</v>
      </c>
      <c r="B134" s="49" t="s">
        <v>339</v>
      </c>
      <c r="C134" s="49" t="s">
        <v>204</v>
      </c>
      <c r="D134" s="70" t="s">
        <v>346</v>
      </c>
      <c r="E134" s="51" t="s">
        <v>0</v>
      </c>
      <c r="F134" s="49">
        <f t="shared" si="6"/>
        <v>0</v>
      </c>
      <c r="X134" s="72"/>
      <c r="Y134" s="72"/>
    </row>
    <row r="135" spans="1:25" s="71" customFormat="1" ht="150" customHeight="1" x14ac:dyDescent="0.45">
      <c r="A135" s="49">
        <v>103</v>
      </c>
      <c r="B135" s="49" t="s">
        <v>339</v>
      </c>
      <c r="C135" s="49" t="s">
        <v>204</v>
      </c>
      <c r="D135" s="70" t="s">
        <v>349</v>
      </c>
      <c r="E135" s="51" t="s">
        <v>0</v>
      </c>
      <c r="F135" s="49">
        <f t="shared" si="6"/>
        <v>0</v>
      </c>
      <c r="X135" s="72"/>
      <c r="Y135" s="72"/>
    </row>
    <row r="136" spans="1:25" s="71" customFormat="1" ht="150" customHeight="1" x14ac:dyDescent="0.45">
      <c r="A136" s="49">
        <v>104</v>
      </c>
      <c r="B136" s="49" t="s">
        <v>339</v>
      </c>
      <c r="C136" s="49" t="s">
        <v>204</v>
      </c>
      <c r="D136" s="70" t="s">
        <v>600</v>
      </c>
      <c r="E136" s="51" t="s">
        <v>0</v>
      </c>
      <c r="F136" s="49">
        <f t="shared" si="6"/>
        <v>0</v>
      </c>
      <c r="X136" s="72"/>
      <c r="Y136" s="72"/>
    </row>
    <row r="137" spans="1:25" s="71" customFormat="1" ht="150" customHeight="1" x14ac:dyDescent="0.45">
      <c r="A137" s="49">
        <v>105</v>
      </c>
      <c r="B137" s="49" t="s">
        <v>339</v>
      </c>
      <c r="C137" s="49" t="s">
        <v>204</v>
      </c>
      <c r="D137" s="70" t="s">
        <v>355</v>
      </c>
      <c r="E137" s="51" t="s">
        <v>0</v>
      </c>
      <c r="F137" s="49">
        <f t="shared" si="6"/>
        <v>0</v>
      </c>
      <c r="X137" s="72"/>
      <c r="Y137" s="72"/>
    </row>
    <row r="138" spans="1:25" s="71" customFormat="1" ht="150" customHeight="1" x14ac:dyDescent="0.45">
      <c r="A138" s="49">
        <v>106</v>
      </c>
      <c r="B138" s="49" t="s">
        <v>339</v>
      </c>
      <c r="C138" s="49" t="s">
        <v>204</v>
      </c>
      <c r="D138" s="70" t="s">
        <v>601</v>
      </c>
      <c r="E138" s="51" t="s">
        <v>0</v>
      </c>
      <c r="F138" s="49">
        <f t="shared" si="6"/>
        <v>0</v>
      </c>
      <c r="X138" s="72"/>
      <c r="Y138" s="72"/>
    </row>
    <row r="139" spans="1:25" s="71" customFormat="1" ht="150" customHeight="1" x14ac:dyDescent="0.45">
      <c r="A139" s="49">
        <v>107</v>
      </c>
      <c r="B139" s="49" t="s">
        <v>339</v>
      </c>
      <c r="C139" s="49" t="s">
        <v>204</v>
      </c>
      <c r="D139" s="70" t="s">
        <v>359</v>
      </c>
      <c r="E139" s="51" t="s">
        <v>0</v>
      </c>
      <c r="F139" s="49">
        <f t="shared" si="6"/>
        <v>0</v>
      </c>
      <c r="X139" s="72"/>
      <c r="Y139" s="72"/>
    </row>
    <row r="140" spans="1:25" s="71" customFormat="1" ht="150" customHeight="1" x14ac:dyDescent="0.45">
      <c r="A140" s="49">
        <v>108</v>
      </c>
      <c r="B140" s="49" t="s">
        <v>339</v>
      </c>
      <c r="C140" s="49" t="s">
        <v>204</v>
      </c>
      <c r="D140" s="70" t="s">
        <v>682</v>
      </c>
      <c r="E140" s="51" t="s">
        <v>0</v>
      </c>
      <c r="F140" s="49">
        <f t="shared" si="6"/>
        <v>0</v>
      </c>
      <c r="X140" s="72"/>
      <c r="Y140" s="72"/>
    </row>
    <row r="141" spans="1:25" s="71" customFormat="1" ht="150" customHeight="1" x14ac:dyDescent="0.45">
      <c r="A141" s="49">
        <v>109</v>
      </c>
      <c r="B141" s="49" t="s">
        <v>364</v>
      </c>
      <c r="C141" s="49" t="s">
        <v>100</v>
      </c>
      <c r="D141" s="70" t="s">
        <v>365</v>
      </c>
      <c r="E141" s="51" t="s">
        <v>0</v>
      </c>
      <c r="F141" s="49">
        <f t="shared" si="6"/>
        <v>0</v>
      </c>
      <c r="X141" s="72"/>
      <c r="Y141" s="72"/>
    </row>
    <row r="142" spans="1:25" s="71" customFormat="1" ht="150" customHeight="1" x14ac:dyDescent="0.45">
      <c r="A142" s="49">
        <v>110</v>
      </c>
      <c r="B142" s="49" t="s">
        <v>364</v>
      </c>
      <c r="C142" s="49" t="s">
        <v>157</v>
      </c>
      <c r="D142" s="70" t="s">
        <v>369</v>
      </c>
      <c r="E142" s="51" t="s">
        <v>0</v>
      </c>
      <c r="F142" s="49">
        <f t="shared" si="6"/>
        <v>0</v>
      </c>
      <c r="X142" s="72"/>
      <c r="Y142" s="72"/>
    </row>
    <row r="143" spans="1:25" s="71" customFormat="1" ht="150" customHeight="1" x14ac:dyDescent="0.45">
      <c r="A143" s="49">
        <v>111</v>
      </c>
      <c r="B143" s="49" t="s">
        <v>364</v>
      </c>
      <c r="C143" s="49" t="s">
        <v>173</v>
      </c>
      <c r="D143" s="70" t="s">
        <v>373</v>
      </c>
      <c r="E143" s="51" t="s">
        <v>0</v>
      </c>
      <c r="F143" s="49">
        <f t="shared" si="6"/>
        <v>0</v>
      </c>
      <c r="X143" s="72"/>
      <c r="Y143" s="72"/>
    </row>
    <row r="144" spans="1:25" s="71" customFormat="1" ht="150" customHeight="1" x14ac:dyDescent="0.45">
      <c r="A144" s="49">
        <v>112</v>
      </c>
      <c r="B144" s="49" t="s">
        <v>364</v>
      </c>
      <c r="C144" s="49" t="s">
        <v>173</v>
      </c>
      <c r="D144" s="70" t="s">
        <v>608</v>
      </c>
      <c r="E144" s="51" t="s">
        <v>0</v>
      </c>
      <c r="F144" s="49">
        <f t="shared" si="6"/>
        <v>0</v>
      </c>
      <c r="X144" s="72"/>
      <c r="Y144" s="72"/>
    </row>
    <row r="145" spans="1:25" s="71" customFormat="1" ht="150" customHeight="1" x14ac:dyDescent="0.45">
      <c r="A145" s="49">
        <v>113</v>
      </c>
      <c r="B145" s="49" t="s">
        <v>364</v>
      </c>
      <c r="C145" s="49" t="s">
        <v>173</v>
      </c>
      <c r="D145" s="70" t="s">
        <v>609</v>
      </c>
      <c r="E145" s="51" t="s">
        <v>0</v>
      </c>
      <c r="F145" s="49">
        <f t="shared" si="6"/>
        <v>0</v>
      </c>
      <c r="X145" s="72"/>
      <c r="Y145" s="72"/>
    </row>
    <row r="146" spans="1:25" s="71" customFormat="1" ht="150" customHeight="1" x14ac:dyDescent="0.45">
      <c r="A146" s="49">
        <v>114</v>
      </c>
      <c r="B146" s="49" t="s">
        <v>364</v>
      </c>
      <c r="C146" s="49" t="s">
        <v>173</v>
      </c>
      <c r="D146" s="70" t="s">
        <v>379</v>
      </c>
      <c r="E146" s="51" t="s">
        <v>0</v>
      </c>
      <c r="F146" s="49">
        <f t="shared" si="6"/>
        <v>0</v>
      </c>
      <c r="X146" s="72"/>
      <c r="Y146" s="72"/>
    </row>
    <row r="147" spans="1:25" s="71" customFormat="1" ht="150" customHeight="1" x14ac:dyDescent="0.45">
      <c r="A147" s="49">
        <v>115</v>
      </c>
      <c r="B147" s="49" t="s">
        <v>364</v>
      </c>
      <c r="C147" s="49" t="s">
        <v>204</v>
      </c>
      <c r="D147" s="70" t="s">
        <v>382</v>
      </c>
      <c r="E147" s="51" t="s">
        <v>0</v>
      </c>
      <c r="F147" s="49">
        <f t="shared" si="6"/>
        <v>0</v>
      </c>
      <c r="X147" s="72"/>
      <c r="Y147" s="72"/>
    </row>
    <row r="148" spans="1:25" s="71" customFormat="1" ht="150" customHeight="1" x14ac:dyDescent="0.45">
      <c r="A148" s="49">
        <v>116</v>
      </c>
      <c r="B148" s="49" t="s">
        <v>364</v>
      </c>
      <c r="C148" s="49" t="s">
        <v>204</v>
      </c>
      <c r="D148" s="70" t="s">
        <v>384</v>
      </c>
      <c r="E148" s="51" t="s">
        <v>0</v>
      </c>
      <c r="F148" s="49">
        <f t="shared" si="6"/>
        <v>0</v>
      </c>
      <c r="X148" s="72"/>
      <c r="Y148" s="72"/>
    </row>
    <row r="149" spans="1:25" s="71" customFormat="1" ht="150" customHeight="1" x14ac:dyDescent="0.45">
      <c r="A149" s="49">
        <v>117</v>
      </c>
      <c r="B149" s="49" t="s">
        <v>388</v>
      </c>
      <c r="C149" s="49" t="s">
        <v>100</v>
      </c>
      <c r="D149" s="70" t="s">
        <v>389</v>
      </c>
      <c r="E149" s="51" t="str">
        <f t="shared" ref="E149:E153" si="7">IF($C$31="Si","Sí cumplo","Elija una opción")</f>
        <v>Elija una opción</v>
      </c>
      <c r="F149" s="49">
        <f t="shared" si="6"/>
        <v>0</v>
      </c>
      <c r="X149" s="72"/>
      <c r="Y149" s="72"/>
    </row>
    <row r="150" spans="1:25" s="71" customFormat="1" ht="150" customHeight="1" x14ac:dyDescent="0.45">
      <c r="A150" s="49">
        <v>118</v>
      </c>
      <c r="B150" s="49" t="s">
        <v>388</v>
      </c>
      <c r="C150" s="49" t="s">
        <v>100</v>
      </c>
      <c r="D150" s="70" t="s">
        <v>392</v>
      </c>
      <c r="E150" s="51" t="str">
        <f t="shared" si="7"/>
        <v>Elija una opción</v>
      </c>
      <c r="F150" s="49">
        <f t="shared" si="6"/>
        <v>0</v>
      </c>
      <c r="X150" s="72"/>
      <c r="Y150" s="72"/>
    </row>
    <row r="151" spans="1:25" s="71" customFormat="1" ht="150" customHeight="1" x14ac:dyDescent="0.45">
      <c r="A151" s="49">
        <v>119</v>
      </c>
      <c r="B151" s="49" t="s">
        <v>388</v>
      </c>
      <c r="C151" s="49" t="s">
        <v>100</v>
      </c>
      <c r="D151" s="70" t="s">
        <v>394</v>
      </c>
      <c r="E151" s="51" t="str">
        <f t="shared" si="7"/>
        <v>Elija una opción</v>
      </c>
      <c r="F151" s="49">
        <f t="shared" si="6"/>
        <v>0</v>
      </c>
      <c r="X151" s="72"/>
      <c r="Y151" s="72"/>
    </row>
    <row r="152" spans="1:25" s="71" customFormat="1" ht="150" customHeight="1" x14ac:dyDescent="0.45">
      <c r="A152" s="49">
        <v>120</v>
      </c>
      <c r="B152" s="49" t="s">
        <v>388</v>
      </c>
      <c r="C152" s="49" t="s">
        <v>100</v>
      </c>
      <c r="D152" s="70" t="s">
        <v>396</v>
      </c>
      <c r="E152" s="51" t="str">
        <f t="shared" si="7"/>
        <v>Elija una opción</v>
      </c>
      <c r="F152" s="49">
        <f t="shared" si="6"/>
        <v>0</v>
      </c>
      <c r="X152" s="72"/>
      <c r="Y152" s="72"/>
    </row>
    <row r="153" spans="1:25" s="71" customFormat="1" ht="150" customHeight="1" x14ac:dyDescent="0.45">
      <c r="A153" s="49">
        <v>121</v>
      </c>
      <c r="B153" s="49" t="s">
        <v>388</v>
      </c>
      <c r="C153" s="49" t="s">
        <v>100</v>
      </c>
      <c r="D153" s="70" t="s">
        <v>399</v>
      </c>
      <c r="E153" s="51" t="str">
        <f t="shared" si="7"/>
        <v>Elija una opción</v>
      </c>
      <c r="F153" s="49">
        <f t="shared" si="6"/>
        <v>0</v>
      </c>
      <c r="X153" s="72"/>
      <c r="Y153" s="72"/>
    </row>
    <row r="154" spans="1:25" s="71" customFormat="1" ht="150" customHeight="1" x14ac:dyDescent="0.45">
      <c r="A154" s="49">
        <v>122</v>
      </c>
      <c r="B154" s="49" t="s">
        <v>388</v>
      </c>
      <c r="C154" s="49" t="s">
        <v>100</v>
      </c>
      <c r="D154" s="70" t="s">
        <v>402</v>
      </c>
      <c r="E154" s="51" t="s">
        <v>0</v>
      </c>
      <c r="F154" s="49">
        <f t="shared" si="6"/>
        <v>0</v>
      </c>
      <c r="X154" s="72"/>
      <c r="Y154" s="72"/>
    </row>
    <row r="155" spans="1:25" s="71" customFormat="1" ht="150" customHeight="1" x14ac:dyDescent="0.45">
      <c r="A155" s="49">
        <v>123</v>
      </c>
      <c r="B155" s="49" t="s">
        <v>388</v>
      </c>
      <c r="C155" s="49" t="s">
        <v>100</v>
      </c>
      <c r="D155" s="70" t="s">
        <v>405</v>
      </c>
      <c r="E155" s="51" t="s">
        <v>0</v>
      </c>
      <c r="F155" s="49">
        <f t="shared" si="6"/>
        <v>0</v>
      </c>
      <c r="X155" s="72"/>
      <c r="Y155" s="72"/>
    </row>
    <row r="156" spans="1:25" s="71" customFormat="1" ht="150" customHeight="1" x14ac:dyDescent="0.45">
      <c r="A156" s="49">
        <v>124</v>
      </c>
      <c r="B156" s="49" t="s">
        <v>388</v>
      </c>
      <c r="C156" s="49" t="s">
        <v>100</v>
      </c>
      <c r="D156" s="70" t="s">
        <v>408</v>
      </c>
      <c r="E156" s="51" t="str">
        <f t="shared" ref="E156:E159" si="8">IF($C$31="Si","Sí cumplo","Elija una opción")</f>
        <v>Elija una opción</v>
      </c>
      <c r="F156" s="49">
        <f t="shared" si="6"/>
        <v>0</v>
      </c>
      <c r="X156" s="72"/>
      <c r="Y156" s="72"/>
    </row>
    <row r="157" spans="1:25" s="71" customFormat="1" ht="150" customHeight="1" x14ac:dyDescent="0.45">
      <c r="A157" s="49">
        <v>125</v>
      </c>
      <c r="B157" s="49" t="s">
        <v>388</v>
      </c>
      <c r="C157" s="49" t="s">
        <v>100</v>
      </c>
      <c r="D157" s="70" t="s">
        <v>410</v>
      </c>
      <c r="E157" s="51" t="str">
        <f t="shared" si="8"/>
        <v>Elija una opción</v>
      </c>
      <c r="F157" s="49">
        <f t="shared" si="6"/>
        <v>0</v>
      </c>
      <c r="X157" s="72"/>
      <c r="Y157" s="72"/>
    </row>
    <row r="158" spans="1:25" s="71" customFormat="1" ht="150" customHeight="1" x14ac:dyDescent="0.45">
      <c r="A158" s="49">
        <v>126</v>
      </c>
      <c r="B158" s="49" t="s">
        <v>388</v>
      </c>
      <c r="C158" s="49" t="s">
        <v>100</v>
      </c>
      <c r="D158" s="70" t="s">
        <v>413</v>
      </c>
      <c r="E158" s="51" t="str">
        <f t="shared" si="8"/>
        <v>Elija una opción</v>
      </c>
      <c r="F158" s="49">
        <f t="shared" si="6"/>
        <v>0</v>
      </c>
      <c r="X158" s="72"/>
      <c r="Y158" s="72"/>
    </row>
    <row r="159" spans="1:25" s="71" customFormat="1" ht="150" customHeight="1" x14ac:dyDescent="0.45">
      <c r="A159" s="49">
        <v>127</v>
      </c>
      <c r="B159" s="49" t="s">
        <v>388</v>
      </c>
      <c r="C159" s="49" t="s">
        <v>100</v>
      </c>
      <c r="D159" s="70" t="s">
        <v>415</v>
      </c>
      <c r="E159" s="51" t="str">
        <f t="shared" si="8"/>
        <v>Elija una opción</v>
      </c>
      <c r="F159" s="49">
        <f t="shared" si="6"/>
        <v>0</v>
      </c>
      <c r="X159" s="72"/>
      <c r="Y159" s="72"/>
    </row>
    <row r="160" spans="1:25" s="71" customFormat="1" ht="150" customHeight="1" x14ac:dyDescent="0.45">
      <c r="A160" s="49">
        <v>128</v>
      </c>
      <c r="B160" s="49" t="s">
        <v>388</v>
      </c>
      <c r="C160" s="49" t="s">
        <v>100</v>
      </c>
      <c r="D160" s="70" t="s">
        <v>418</v>
      </c>
      <c r="E160" s="51" t="s">
        <v>0</v>
      </c>
      <c r="F160" s="49">
        <f t="shared" si="6"/>
        <v>0</v>
      </c>
      <c r="X160" s="72"/>
      <c r="Y160" s="72"/>
    </row>
    <row r="161" spans="1:25" s="71" customFormat="1" ht="150" customHeight="1" x14ac:dyDescent="0.45">
      <c r="A161" s="49">
        <v>129</v>
      </c>
      <c r="B161" s="49" t="s">
        <v>388</v>
      </c>
      <c r="C161" s="49" t="s">
        <v>100</v>
      </c>
      <c r="D161" s="70" t="s">
        <v>421</v>
      </c>
      <c r="E161" s="51" t="str">
        <f t="shared" ref="E161:E165" si="9">IF($C$31="Si","Sí cumplo","Elija una opción")</f>
        <v>Elija una opción</v>
      </c>
      <c r="F161" s="49">
        <f t="shared" si="6"/>
        <v>0</v>
      </c>
      <c r="X161" s="72"/>
      <c r="Y161" s="72"/>
    </row>
    <row r="162" spans="1:25" s="71" customFormat="1" ht="150" customHeight="1" x14ac:dyDescent="0.45">
      <c r="A162" s="49">
        <v>130</v>
      </c>
      <c r="B162" s="49" t="s">
        <v>388</v>
      </c>
      <c r="C162" s="49" t="s">
        <v>100</v>
      </c>
      <c r="D162" s="70" t="s">
        <v>423</v>
      </c>
      <c r="E162" s="51" t="str">
        <f t="shared" si="9"/>
        <v>Elija una opción</v>
      </c>
      <c r="F162" s="49">
        <f t="shared" ref="F162:F189" si="10">IF(E162="Sí cumplo",
   IF(C162="Básico",5,
   IF(C162="Avanzado",4,
   IF(C162="Intermedio",3,
   IF(C162="Inicial",2,0)))),
0)</f>
        <v>0</v>
      </c>
      <c r="X162" s="72"/>
      <c r="Y162" s="72"/>
    </row>
    <row r="163" spans="1:25" s="71" customFormat="1" ht="150" customHeight="1" x14ac:dyDescent="0.45">
      <c r="A163" s="49">
        <v>131</v>
      </c>
      <c r="B163" s="49" t="s">
        <v>388</v>
      </c>
      <c r="C163" s="49" t="s">
        <v>100</v>
      </c>
      <c r="D163" s="70" t="s">
        <v>425</v>
      </c>
      <c r="E163" s="51" t="str">
        <f t="shared" si="9"/>
        <v>Elija una opción</v>
      </c>
      <c r="F163" s="49">
        <f t="shared" si="10"/>
        <v>0</v>
      </c>
      <c r="X163" s="72"/>
      <c r="Y163" s="72"/>
    </row>
    <row r="164" spans="1:25" s="71" customFormat="1" ht="150" customHeight="1" x14ac:dyDescent="0.45">
      <c r="A164" s="49">
        <v>132</v>
      </c>
      <c r="B164" s="49" t="s">
        <v>388</v>
      </c>
      <c r="C164" s="49" t="s">
        <v>100</v>
      </c>
      <c r="D164" s="70" t="s">
        <v>427</v>
      </c>
      <c r="E164" s="51" t="str">
        <f t="shared" si="9"/>
        <v>Elija una opción</v>
      </c>
      <c r="F164" s="49">
        <f t="shared" si="10"/>
        <v>0</v>
      </c>
      <c r="X164" s="72"/>
      <c r="Y164" s="72"/>
    </row>
    <row r="165" spans="1:25" s="71" customFormat="1" ht="150" customHeight="1" x14ac:dyDescent="0.45">
      <c r="A165" s="49">
        <v>133</v>
      </c>
      <c r="B165" s="49" t="s">
        <v>388</v>
      </c>
      <c r="C165" s="49" t="s">
        <v>100</v>
      </c>
      <c r="D165" s="70" t="s">
        <v>429</v>
      </c>
      <c r="E165" s="51" t="str">
        <f t="shared" si="9"/>
        <v>Elija una opción</v>
      </c>
      <c r="F165" s="49">
        <f t="shared" si="10"/>
        <v>0</v>
      </c>
      <c r="X165" s="72"/>
      <c r="Y165" s="72"/>
    </row>
    <row r="166" spans="1:25" s="71" customFormat="1" ht="150" customHeight="1" x14ac:dyDescent="0.45">
      <c r="A166" s="49">
        <v>134</v>
      </c>
      <c r="B166" s="49" t="s">
        <v>388</v>
      </c>
      <c r="C166" s="49" t="s">
        <v>100</v>
      </c>
      <c r="D166" s="70" t="s">
        <v>432</v>
      </c>
      <c r="E166" s="51" t="s">
        <v>0</v>
      </c>
      <c r="F166" s="49">
        <f t="shared" si="10"/>
        <v>0</v>
      </c>
      <c r="X166" s="72"/>
      <c r="Y166" s="72"/>
    </row>
    <row r="167" spans="1:25" s="71" customFormat="1" ht="150" customHeight="1" x14ac:dyDescent="0.45">
      <c r="A167" s="49">
        <v>135</v>
      </c>
      <c r="B167" s="49" t="s">
        <v>388</v>
      </c>
      <c r="C167" s="49" t="s">
        <v>100</v>
      </c>
      <c r="D167" s="70" t="s">
        <v>434</v>
      </c>
      <c r="E167" s="51" t="str">
        <f t="shared" ref="E167:E170" si="11">IF($C$31="Si","Sí cumplo","Elija una opción")</f>
        <v>Elija una opción</v>
      </c>
      <c r="F167" s="49">
        <f t="shared" si="10"/>
        <v>0</v>
      </c>
      <c r="X167" s="72"/>
      <c r="Y167" s="72"/>
    </row>
    <row r="168" spans="1:25" s="71" customFormat="1" ht="150" customHeight="1" x14ac:dyDescent="0.45">
      <c r="A168" s="49">
        <v>136</v>
      </c>
      <c r="B168" s="49" t="s">
        <v>388</v>
      </c>
      <c r="C168" s="49" t="s">
        <v>100</v>
      </c>
      <c r="D168" s="70" t="s">
        <v>437</v>
      </c>
      <c r="E168" s="51" t="str">
        <f t="shared" si="11"/>
        <v>Elija una opción</v>
      </c>
      <c r="F168" s="49">
        <f t="shared" si="10"/>
        <v>0</v>
      </c>
      <c r="X168" s="72"/>
      <c r="Y168" s="72"/>
    </row>
    <row r="169" spans="1:25" s="71" customFormat="1" ht="150" customHeight="1" x14ac:dyDescent="0.45">
      <c r="A169" s="49">
        <v>137</v>
      </c>
      <c r="B169" s="49" t="s">
        <v>388</v>
      </c>
      <c r="C169" s="49" t="s">
        <v>100</v>
      </c>
      <c r="D169" s="70" t="s">
        <v>660</v>
      </c>
      <c r="E169" s="51" t="str">
        <f t="shared" si="11"/>
        <v>Elija una opción</v>
      </c>
      <c r="F169" s="49">
        <f t="shared" si="10"/>
        <v>0</v>
      </c>
      <c r="X169" s="72"/>
      <c r="Y169" s="72"/>
    </row>
    <row r="170" spans="1:25" s="71" customFormat="1" ht="150" customHeight="1" x14ac:dyDescent="0.45">
      <c r="A170" s="49">
        <v>138</v>
      </c>
      <c r="B170" s="49" t="s">
        <v>388</v>
      </c>
      <c r="C170" s="49" t="s">
        <v>100</v>
      </c>
      <c r="D170" s="70" t="s">
        <v>441</v>
      </c>
      <c r="E170" s="51" t="str">
        <f t="shared" si="11"/>
        <v>Elija una opción</v>
      </c>
      <c r="F170" s="49">
        <f t="shared" si="10"/>
        <v>0</v>
      </c>
      <c r="X170" s="72"/>
      <c r="Y170" s="72"/>
    </row>
    <row r="171" spans="1:25" s="71" customFormat="1" ht="150" customHeight="1" x14ac:dyDescent="0.45">
      <c r="A171" s="49">
        <v>139</v>
      </c>
      <c r="B171" s="49" t="s">
        <v>388</v>
      </c>
      <c r="C171" s="49" t="s">
        <v>157</v>
      </c>
      <c r="D171" s="70" t="s">
        <v>443</v>
      </c>
      <c r="E171" s="51" t="s">
        <v>0</v>
      </c>
      <c r="F171" s="49">
        <f t="shared" si="10"/>
        <v>0</v>
      </c>
      <c r="X171" s="72"/>
      <c r="Y171" s="72"/>
    </row>
    <row r="172" spans="1:25" s="71" customFormat="1" ht="150" customHeight="1" x14ac:dyDescent="0.45">
      <c r="A172" s="49">
        <v>140</v>
      </c>
      <c r="B172" s="49" t="s">
        <v>388</v>
      </c>
      <c r="C172" s="49" t="s">
        <v>157</v>
      </c>
      <c r="D172" s="70" t="s">
        <v>445</v>
      </c>
      <c r="E172" s="51" t="s">
        <v>0</v>
      </c>
      <c r="F172" s="49">
        <f t="shared" si="10"/>
        <v>0</v>
      </c>
      <c r="X172" s="72"/>
      <c r="Y172" s="72"/>
    </row>
    <row r="173" spans="1:25" s="71" customFormat="1" ht="150" customHeight="1" x14ac:dyDescent="0.45">
      <c r="A173" s="49">
        <v>141</v>
      </c>
      <c r="B173" s="49" t="s">
        <v>388</v>
      </c>
      <c r="C173" s="49" t="s">
        <v>157</v>
      </c>
      <c r="D173" s="70" t="s">
        <v>447</v>
      </c>
      <c r="E173" s="51" t="s">
        <v>0</v>
      </c>
      <c r="F173" s="49">
        <f t="shared" si="10"/>
        <v>0</v>
      </c>
      <c r="X173" s="72"/>
      <c r="Y173" s="72"/>
    </row>
    <row r="174" spans="1:25" s="71" customFormat="1" ht="150" customHeight="1" x14ac:dyDescent="0.45">
      <c r="A174" s="49">
        <v>142</v>
      </c>
      <c r="B174" s="49" t="s">
        <v>388</v>
      </c>
      <c r="C174" s="49" t="s">
        <v>157</v>
      </c>
      <c r="D174" s="70" t="s">
        <v>449</v>
      </c>
      <c r="E174" s="51" t="s">
        <v>0</v>
      </c>
      <c r="F174" s="49">
        <f t="shared" si="10"/>
        <v>0</v>
      </c>
      <c r="X174" s="72"/>
      <c r="Y174" s="72"/>
    </row>
    <row r="175" spans="1:25" s="71" customFormat="1" ht="150" customHeight="1" x14ac:dyDescent="0.45">
      <c r="A175" s="49">
        <v>143</v>
      </c>
      <c r="B175" s="49" t="s">
        <v>388</v>
      </c>
      <c r="C175" s="49" t="s">
        <v>157</v>
      </c>
      <c r="D175" s="70" t="s">
        <v>450</v>
      </c>
      <c r="E175" s="51" t="str">
        <f t="shared" ref="E175:E176" si="12">IF($C$31="Si","Sí cumplo","Elija una opción")</f>
        <v>Elija una opción</v>
      </c>
      <c r="F175" s="49">
        <f t="shared" si="10"/>
        <v>0</v>
      </c>
      <c r="X175" s="72"/>
      <c r="Y175" s="72"/>
    </row>
    <row r="176" spans="1:25" s="71" customFormat="1" ht="150" customHeight="1" x14ac:dyDescent="0.45">
      <c r="A176" s="49">
        <v>144</v>
      </c>
      <c r="B176" s="49" t="s">
        <v>388</v>
      </c>
      <c r="C176" s="49" t="s">
        <v>157</v>
      </c>
      <c r="D176" s="70" t="s">
        <v>453</v>
      </c>
      <c r="E176" s="51" t="str">
        <f t="shared" si="12"/>
        <v>Elija una opción</v>
      </c>
      <c r="F176" s="49">
        <f t="shared" si="10"/>
        <v>0</v>
      </c>
      <c r="X176" s="72"/>
      <c r="Y176" s="72"/>
    </row>
    <row r="177" spans="1:25" s="71" customFormat="1" ht="150" customHeight="1" x14ac:dyDescent="0.45">
      <c r="A177" s="49">
        <v>145</v>
      </c>
      <c r="B177" s="49" t="s">
        <v>388</v>
      </c>
      <c r="C177" s="49" t="s">
        <v>173</v>
      </c>
      <c r="D177" s="70" t="s">
        <v>456</v>
      </c>
      <c r="E177" s="51" t="s">
        <v>0</v>
      </c>
      <c r="F177" s="49">
        <f t="shared" si="10"/>
        <v>0</v>
      </c>
      <c r="X177" s="72"/>
      <c r="Y177" s="72"/>
    </row>
    <row r="178" spans="1:25" s="71" customFormat="1" ht="150" customHeight="1" x14ac:dyDescent="0.45">
      <c r="A178" s="49">
        <v>146</v>
      </c>
      <c r="B178" s="49" t="s">
        <v>388</v>
      </c>
      <c r="C178" s="49" t="s">
        <v>173</v>
      </c>
      <c r="D178" s="70" t="s">
        <v>459</v>
      </c>
      <c r="E178" s="51" t="str">
        <f>IF($C$31="Si","Sí cumplo","Elija una opción")</f>
        <v>Elija una opción</v>
      </c>
      <c r="F178" s="49">
        <f t="shared" si="10"/>
        <v>0</v>
      </c>
      <c r="X178" s="72"/>
      <c r="Y178" s="72"/>
    </row>
    <row r="179" spans="1:25" s="71" customFormat="1" ht="150" customHeight="1" x14ac:dyDescent="0.45">
      <c r="A179" s="49">
        <v>147</v>
      </c>
      <c r="B179" s="49" t="s">
        <v>462</v>
      </c>
      <c r="C179" s="49" t="s">
        <v>204</v>
      </c>
      <c r="D179" s="70" t="s">
        <v>463</v>
      </c>
      <c r="E179" s="51" t="s">
        <v>0</v>
      </c>
      <c r="F179" s="49">
        <f t="shared" si="10"/>
        <v>0</v>
      </c>
      <c r="X179" s="72"/>
      <c r="Y179" s="72"/>
    </row>
    <row r="180" spans="1:25" s="71" customFormat="1" ht="150" customHeight="1" x14ac:dyDescent="0.45">
      <c r="A180" s="49">
        <v>148</v>
      </c>
      <c r="B180" s="49" t="s">
        <v>462</v>
      </c>
      <c r="C180" s="49" t="s">
        <v>204</v>
      </c>
      <c r="D180" s="70" t="s">
        <v>466</v>
      </c>
      <c r="E180" s="51" t="s">
        <v>0</v>
      </c>
      <c r="F180" s="49">
        <f t="shared" si="10"/>
        <v>0</v>
      </c>
      <c r="X180" s="72"/>
      <c r="Y180" s="72"/>
    </row>
    <row r="181" spans="1:25" s="71" customFormat="1" ht="150" customHeight="1" x14ac:dyDescent="0.45">
      <c r="A181" s="49">
        <v>149</v>
      </c>
      <c r="B181" s="49" t="s">
        <v>470</v>
      </c>
      <c r="C181" s="49" t="s">
        <v>100</v>
      </c>
      <c r="D181" s="70" t="s">
        <v>471</v>
      </c>
      <c r="E181" s="51" t="s">
        <v>0</v>
      </c>
      <c r="F181" s="49">
        <f t="shared" si="10"/>
        <v>0</v>
      </c>
      <c r="X181" s="72"/>
      <c r="Y181" s="72"/>
    </row>
    <row r="182" spans="1:25" s="71" customFormat="1" ht="150" customHeight="1" x14ac:dyDescent="0.45">
      <c r="A182" s="49">
        <v>150</v>
      </c>
      <c r="B182" s="49" t="s">
        <v>470</v>
      </c>
      <c r="C182" s="49" t="s">
        <v>100</v>
      </c>
      <c r="D182" s="70" t="s">
        <v>473</v>
      </c>
      <c r="E182" s="51" t="s">
        <v>0</v>
      </c>
      <c r="F182" s="49">
        <f t="shared" si="10"/>
        <v>0</v>
      </c>
      <c r="X182" s="72"/>
      <c r="Y182" s="72"/>
    </row>
    <row r="183" spans="1:25" s="71" customFormat="1" ht="150" customHeight="1" x14ac:dyDescent="0.45">
      <c r="A183" s="49">
        <v>151</v>
      </c>
      <c r="B183" s="49" t="s">
        <v>470</v>
      </c>
      <c r="C183" s="49" t="s">
        <v>173</v>
      </c>
      <c r="D183" s="70" t="s">
        <v>478</v>
      </c>
      <c r="E183" s="51" t="s">
        <v>0</v>
      </c>
      <c r="F183" s="49">
        <f t="shared" si="10"/>
        <v>0</v>
      </c>
      <c r="X183" s="72"/>
      <c r="Y183" s="72"/>
    </row>
    <row r="184" spans="1:25" s="71" customFormat="1" ht="150" customHeight="1" x14ac:dyDescent="0.45">
      <c r="A184" s="49">
        <v>152</v>
      </c>
      <c r="B184" s="49" t="s">
        <v>481</v>
      </c>
      <c r="C184" s="49" t="s">
        <v>100</v>
      </c>
      <c r="D184" s="70" t="s">
        <v>626</v>
      </c>
      <c r="E184" s="51" t="s">
        <v>0</v>
      </c>
      <c r="F184" s="49">
        <f t="shared" si="10"/>
        <v>0</v>
      </c>
      <c r="X184" s="72"/>
      <c r="Y184" s="72"/>
    </row>
    <row r="185" spans="1:25" s="71" customFormat="1" ht="150" customHeight="1" x14ac:dyDescent="0.45">
      <c r="A185" s="49">
        <v>153</v>
      </c>
      <c r="B185" s="49" t="s">
        <v>481</v>
      </c>
      <c r="C185" s="49" t="s">
        <v>173</v>
      </c>
      <c r="D185" s="70" t="s">
        <v>483</v>
      </c>
      <c r="E185" s="51" t="s">
        <v>0</v>
      </c>
      <c r="F185" s="49">
        <f t="shared" si="10"/>
        <v>0</v>
      </c>
      <c r="X185" s="72"/>
      <c r="Y185" s="72"/>
    </row>
    <row r="186" spans="1:25" s="71" customFormat="1" ht="150" customHeight="1" x14ac:dyDescent="0.45">
      <c r="A186" s="49">
        <v>154</v>
      </c>
      <c r="B186" s="49" t="s">
        <v>481</v>
      </c>
      <c r="C186" s="49" t="s">
        <v>173</v>
      </c>
      <c r="D186" s="70" t="s">
        <v>486</v>
      </c>
      <c r="E186" s="51" t="s">
        <v>0</v>
      </c>
      <c r="F186" s="49">
        <f t="shared" si="10"/>
        <v>0</v>
      </c>
      <c r="X186" s="72"/>
      <c r="Y186" s="72"/>
    </row>
    <row r="187" spans="1:25" s="71" customFormat="1" ht="150" customHeight="1" x14ac:dyDescent="0.45">
      <c r="A187" s="49">
        <v>155</v>
      </c>
      <c r="B187" s="49" t="s">
        <v>481</v>
      </c>
      <c r="C187" s="49" t="s">
        <v>204</v>
      </c>
      <c r="D187" s="70" t="s">
        <v>489</v>
      </c>
      <c r="E187" s="51" t="s">
        <v>0</v>
      </c>
      <c r="F187" s="49">
        <f t="shared" si="10"/>
        <v>0</v>
      </c>
      <c r="X187" s="72"/>
      <c r="Y187" s="72"/>
    </row>
    <row r="188" spans="1:25" s="71" customFormat="1" ht="150" customHeight="1" x14ac:dyDescent="0.45">
      <c r="A188" s="49">
        <v>156</v>
      </c>
      <c r="B188" s="49" t="s">
        <v>481</v>
      </c>
      <c r="C188" s="49" t="s">
        <v>204</v>
      </c>
      <c r="D188" s="70" t="s">
        <v>492</v>
      </c>
      <c r="E188" s="51" t="s">
        <v>0</v>
      </c>
      <c r="F188" s="49">
        <f t="shared" si="10"/>
        <v>0</v>
      </c>
      <c r="X188" s="72"/>
      <c r="Y188" s="72"/>
    </row>
    <row r="189" spans="1:25" ht="150" customHeight="1" x14ac:dyDescent="0.45">
      <c r="A189" s="49">
        <v>157</v>
      </c>
      <c r="B189" s="49" t="s">
        <v>481</v>
      </c>
      <c r="C189" s="49" t="s">
        <v>204</v>
      </c>
      <c r="D189" s="70" t="s">
        <v>610</v>
      </c>
      <c r="E189" s="51" t="s">
        <v>0</v>
      </c>
      <c r="F189" s="49">
        <f t="shared" si="10"/>
        <v>0</v>
      </c>
      <c r="W189" s="28"/>
      <c r="Y189" s="52"/>
    </row>
    <row r="190" spans="1:25" x14ac:dyDescent="0.45">
      <c r="C190" s="90"/>
    </row>
    <row r="191" spans="1:25" x14ac:dyDescent="0.45">
      <c r="C191" s="90"/>
    </row>
  </sheetData>
  <sheetProtection algorithmName="SHA-512" hashValue="b6SjeQYRjXsimo9P7A0IADiIW7hqiATp7BUDS/EbT/iLoWCwOv3H3lJXdy1W5dKlRL+qB0LyX6bzviMnSy80pQ==" saltValue="Z7dWUSJkLhYPcXlErV72Dw==" spinCount="100000" sheet="1" sort="0" autoFilter="0"/>
  <autoFilter ref="A32:F189" xr:uid="{00000000-0001-0000-0000-000000000000}"/>
  <mergeCells count="58">
    <mergeCell ref="C28:D28"/>
    <mergeCell ref="C29:D29"/>
    <mergeCell ref="C30:D30"/>
    <mergeCell ref="C31:D31"/>
    <mergeCell ref="C23:D23"/>
    <mergeCell ref="C24:D24"/>
    <mergeCell ref="C25:D25"/>
    <mergeCell ref="C26:D26"/>
    <mergeCell ref="C27:D27"/>
    <mergeCell ref="C18:D18"/>
    <mergeCell ref="C19:D19"/>
    <mergeCell ref="C20:D20"/>
    <mergeCell ref="C21:D21"/>
    <mergeCell ref="C22:D22"/>
    <mergeCell ref="C13:D13"/>
    <mergeCell ref="C14:D14"/>
    <mergeCell ref="C15:D15"/>
    <mergeCell ref="C16:D16"/>
    <mergeCell ref="C17:D17"/>
    <mergeCell ref="A1:B1"/>
    <mergeCell ref="A2:B2"/>
    <mergeCell ref="A3:B3"/>
    <mergeCell ref="B4:C4"/>
    <mergeCell ref="D4:E4"/>
    <mergeCell ref="B5:C5"/>
    <mergeCell ref="D5:E5"/>
    <mergeCell ref="B6:C6"/>
    <mergeCell ref="D6:E6"/>
    <mergeCell ref="A13:B13"/>
    <mergeCell ref="B7:C7"/>
    <mergeCell ref="D7:E7"/>
    <mergeCell ref="B8:C8"/>
    <mergeCell ref="D8:E8"/>
    <mergeCell ref="B9:C9"/>
    <mergeCell ref="D9:E9"/>
    <mergeCell ref="A10:E10"/>
    <mergeCell ref="A11:B11"/>
    <mergeCell ref="A12:B12"/>
    <mergeCell ref="C11:D11"/>
    <mergeCell ref="C12:D12"/>
    <mergeCell ref="A17:B17"/>
    <mergeCell ref="A19:B19"/>
    <mergeCell ref="A18:B18"/>
    <mergeCell ref="A14:B14"/>
    <mergeCell ref="A15:B15"/>
    <mergeCell ref="A16:B16"/>
    <mergeCell ref="A29:B29"/>
    <mergeCell ref="A30:B30"/>
    <mergeCell ref="A31:B31"/>
    <mergeCell ref="A26:B26"/>
    <mergeCell ref="A27:B27"/>
    <mergeCell ref="A28:B28"/>
    <mergeCell ref="A23:B23"/>
    <mergeCell ref="A24:B24"/>
    <mergeCell ref="A25:B25"/>
    <mergeCell ref="A20:B20"/>
    <mergeCell ref="A21:B21"/>
    <mergeCell ref="A22:B22"/>
  </mergeCells>
  <conditionalFormatting sqref="E33:E189">
    <cfRule type="expression" dxfId="3" priority="10">
      <formula>AND(E33&lt;&gt;"Sí cumplo",E33&lt;&gt;"No cumplo",E33&lt;&gt;"No aplica a mi sistema productivo",E33&lt;&gt;"No cumplo, pero es factible")</formula>
    </cfRule>
  </conditionalFormatting>
  <conditionalFormatting sqref="E11:L15">
    <cfRule type="expression" dxfId="2" priority="1">
      <formula>$C$31="No"</formula>
    </cfRule>
    <cfRule type="expression" dxfId="1" priority="2">
      <formula>$C$31="Si"</formula>
    </cfRule>
  </conditionalFormatting>
  <dataValidations count="1">
    <dataValidation type="custom" allowBlank="1" showInputMessage="1" showErrorMessage="1" sqref="C23:D23" xr:uid="{E28C935B-F6DF-43DE-96A5-347571D81629}">
      <formula1>AND( ISNUMBER(VALUE(LEFT(C23,2))), MID(C23,3,1)=".", ISNUMBER(VALUE(MID(C23,4,1))), MID(C23,5,1)=".", ISNUMBER(VALUE(MID(C23,6,2))), MID(C23,8,1)=".", ISNUMBER(VALUE(RIGHT(C23,4))) )</formula1>
    </dataValidation>
  </dataValidations>
  <hyperlinks>
    <hyperlink ref="C22" r:id="rId1" display="pedro@gmail.cl" xr:uid="{D6ED61DD-05AF-4982-B035-FEE45B5EDD3F}"/>
    <hyperlink ref="D22" r:id="rId2" display="pedro@gmail.cl" xr:uid="{C1F2601C-D559-4268-89E9-A45CFD79BD26}"/>
    <hyperlink ref="C18" r:id="rId3" display="juan@gmail.cl" xr:uid="{30A3456F-0B74-4E52-838A-B52E6020315B}"/>
    <hyperlink ref="D18" r:id="rId4" display="juan@gmail.cl" xr:uid="{08B90690-5CEB-4EFA-B2C3-F6C3C2BB4AC4}"/>
  </hyperlinks>
  <pageMargins left="0.7" right="0.7" top="0.75" bottom="0.75" header="0.3" footer="0.3"/>
  <pageSetup scale="52" orientation="portrait" verticalDpi="0" r:id="rId5"/>
  <colBreaks count="1" manualBreakCount="1">
    <brk id="6" max="1048575" man="1"/>
  </colBreaks>
  <extLst>
    <ext xmlns:x14="http://schemas.microsoft.com/office/spreadsheetml/2009/9/main" uri="{78C0D931-6437-407d-A8EE-F0AAD7539E65}">
      <x14:conditionalFormattings>
        <x14:conditionalFormatting xmlns:xm="http://schemas.microsoft.com/office/excel/2006/main">
          <x14:cfRule type="expression" priority="3" id="{FA6112DC-C852-4B79-B6C1-C268C779E3A9}">
            <xm:f>Data!$J$2="3 años"</xm:f>
            <x14:dxf>
              <fill>
                <patternFill>
                  <bgColor rgb="FF92D050"/>
                </patternFill>
              </fill>
            </x14:dxf>
          </x14:cfRule>
          <x14:cfRule type="expression" priority="4" id="{DBDD1B04-DC6A-49CF-875E-171FE32A457B}">
            <xm:f>Data!$J$2="2 años"</xm:f>
            <x14:dxf>
              <fill>
                <patternFill>
                  <bgColor rgb="FF92D050"/>
                </patternFill>
              </fill>
            </x14:dxf>
          </x14:cfRule>
          <x14:cfRule type="expression" priority="5" id="{0FF903EC-7CE5-45FC-8F3E-C07E2E2FA88A}">
            <xm:f>Data!$J$2="1 año"</xm:f>
            <x14:dxf>
              <fill>
                <patternFill>
                  <bgColor rgb="FF92D050"/>
                </patternFill>
              </fill>
            </x14:dxf>
          </x14:cfRule>
          <xm:sqref>A2:D2</xm:sqref>
        </x14:conditionalFormatting>
        <x14:conditionalFormatting xmlns:xm="http://schemas.microsoft.com/office/excel/2006/main">
          <x14:cfRule type="expression" priority="8" id="{00000000-000E-0000-0300-000001000000}">
            <xm:f>C3=Data!$B$15</xm:f>
            <x14:dxf>
              <fill>
                <patternFill>
                  <bgColor rgb="FFFFC000"/>
                </patternFill>
              </fill>
            </x14:dxf>
          </x14:cfRule>
          <xm:sqref>C3</xm:sqref>
        </x14:conditionalFormatting>
        <x14:conditionalFormatting xmlns:xm="http://schemas.microsoft.com/office/excel/2006/main">
          <x14:cfRule type="expression" priority="7" id="{644AC960-39AE-4BB8-8FA2-41284632F7E7}">
            <xm:f>C11=Data!B16</xm:f>
            <x14:dxf>
              <fill>
                <patternFill>
                  <bgColor rgb="FFFFC000"/>
                </patternFill>
              </fill>
            </x14:dxf>
          </x14:cfRule>
          <xm:sqref>C11:D31</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r:uid="{EEF4F5A7-0B39-43D4-821A-70F52B90B854}">
          <x14:formula1>
            <xm:f>Data!$B$3:$B$6</xm:f>
          </x14:formula1>
          <xm:sqref>H33</xm:sqref>
        </x14:dataValidation>
        <x14:dataValidation type="list" allowBlank="1" showInputMessage="1" showErrorMessage="1" xr:uid="{B1E99A81-9694-4FF9-95FA-ED5C65D3B4D9}">
          <x14:formula1>
            <xm:f>Data!$A$2:$A$6</xm:f>
          </x14:formula1>
          <xm:sqref>C13:D13</xm:sqref>
        </x14:dataValidation>
        <x14:dataValidation type="list" allowBlank="1" showInputMessage="1" showErrorMessage="1" xr:uid="{1B1E9955-865E-498D-B7C1-65304F975494}">
          <x14:formula1>
            <xm:f>Data!$D$1:$D$13</xm:f>
          </x14:formula1>
          <xm:sqref>C16:D16 C27:D27</xm:sqref>
        </x14:dataValidation>
        <x14:dataValidation type="list" allowBlank="1" showInputMessage="1" showErrorMessage="1" xr:uid="{066EC89A-5E0F-4726-945A-75EC2DAB1387}">
          <x14:formula1>
            <xm:f>Data!$E$2:$E$6</xm:f>
          </x14:formula1>
          <xm:sqref>C29:D29</xm:sqref>
        </x14:dataValidation>
        <x14:dataValidation type="list" allowBlank="1" showInputMessage="1" showErrorMessage="1" xr:uid="{94513A6C-D7EE-42EF-A73D-472D32BC24B4}">
          <x14:formula1>
            <xm:f>Data!$G$2:$G$4</xm:f>
          </x14:formula1>
          <xm:sqref>C30:D31</xm:sqref>
        </x14:dataValidation>
        <x14:dataValidation type="list" allowBlank="1" showInputMessage="1" showErrorMessage="1" xr:uid="{84746E3E-D50C-4D72-8A27-D74701CBE65C}">
          <x14:formula1>
            <xm:f>Data!$B$2:$B$6</xm:f>
          </x14:formula1>
          <xm:sqref>E33:E189</xm:sqref>
        </x14:dataValidation>
        <x14:dataValidation type="list" allowBlank="1" showInputMessage="1" showErrorMessage="1" xr:uid="{CEE8B56A-66E3-4EF1-AE5D-FEC0563CEB78}">
          <x14:formula1>
            <xm:f>Data!$F$2:$F$7</xm:f>
          </x14:formula1>
          <xm:sqref>C28:D28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62E3E-867D-40B0-8C8B-DE318BC4893A}">
  <sheetPr>
    <pageSetUpPr fitToPage="1"/>
  </sheetPr>
  <dimension ref="A1:K191"/>
  <sheetViews>
    <sheetView zoomScale="70" zoomScaleNormal="70" workbookViewId="0">
      <selection activeCell="D21" sqref="D21"/>
    </sheetView>
  </sheetViews>
  <sheetFormatPr baseColWidth="10" defaultColWidth="9.1328125" defaultRowHeight="15.75" x14ac:dyDescent="0.5"/>
  <cols>
    <col min="1" max="1" width="6.86328125" style="64" customWidth="1"/>
    <col min="2" max="2" width="24.3984375" style="64" customWidth="1"/>
    <col min="3" max="3" width="12.59765625" style="64" customWidth="1"/>
    <col min="4" max="4" width="63.59765625" style="64" customWidth="1"/>
    <col min="5" max="5" width="62.3984375" style="64" customWidth="1"/>
    <col min="6" max="6" width="16.3984375" style="64" customWidth="1"/>
    <col min="7" max="8" width="13.265625" style="64" customWidth="1"/>
    <col min="9" max="9" width="24.3984375" style="64" customWidth="1"/>
    <col min="10" max="10" width="10.86328125" style="64" customWidth="1"/>
    <col min="11" max="11" width="18.3984375" style="65" customWidth="1"/>
    <col min="12" max="12" width="16.3984375" customWidth="1"/>
  </cols>
  <sheetData>
    <row r="1" spans="1:11" x14ac:dyDescent="0.5">
      <c r="A1" s="106" t="s">
        <v>506</v>
      </c>
      <c r="B1" s="106"/>
      <c r="C1" s="47" t="str">
        <f>'2. Autoevaluacion'!C1</f>
        <v>Esta información se rellena automáticamente</v>
      </c>
      <c r="D1" s="57"/>
      <c r="E1" s="57"/>
      <c r="F1" s="57"/>
      <c r="G1" s="57"/>
      <c r="H1" s="57"/>
      <c r="I1" s="57"/>
      <c r="J1" s="57"/>
      <c r="K1" s="92"/>
    </row>
    <row r="2" spans="1:11" x14ac:dyDescent="0.5">
      <c r="A2" s="106" t="s">
        <v>535</v>
      </c>
      <c r="B2" s="106"/>
      <c r="C2" s="47" t="str">
        <f>'2. Autoevaluacion'!C2</f>
        <v>Puntaje básico insuficiente</v>
      </c>
      <c r="D2" s="57"/>
      <c r="E2" s="57"/>
      <c r="F2" s="57"/>
      <c r="G2" s="57"/>
      <c r="H2" s="57"/>
      <c r="I2" s="57"/>
      <c r="J2" s="57"/>
      <c r="K2" s="92"/>
    </row>
    <row r="3" spans="1:11" x14ac:dyDescent="0.5">
      <c r="A3" s="106" t="s">
        <v>536</v>
      </c>
      <c r="B3" s="106"/>
      <c r="C3" s="48" t="str">
        <f>IF(AND(E7=0,E11=0),"SIN AUDITAR",
 IF(AND(E7&gt;=230,E11&gt;=450),"3 AÑOS",
 IF(AND(E7&gt;=230,E11&gt;=350),"2 AÑOS",
 IF(AND(E7&gt;=230,E11&gt;=250),"1 AÑO","RECHAZADO"))))</f>
        <v>SIN AUDITAR</v>
      </c>
      <c r="D3" s="57"/>
      <c r="E3" s="57"/>
      <c r="F3" s="57"/>
      <c r="G3" s="57"/>
      <c r="H3" s="57"/>
      <c r="I3" s="57"/>
      <c r="J3" s="57"/>
      <c r="K3" s="92"/>
    </row>
    <row r="4" spans="1:11" x14ac:dyDescent="0.5">
      <c r="A4" s="106" t="s">
        <v>537</v>
      </c>
      <c r="B4" s="106"/>
      <c r="C4" s="76"/>
      <c r="D4" s="57"/>
      <c r="E4" s="57"/>
      <c r="F4" s="57"/>
      <c r="G4" s="57"/>
      <c r="H4" s="57"/>
      <c r="I4" s="57"/>
      <c r="J4" s="57"/>
      <c r="K4" s="92"/>
    </row>
    <row r="5" spans="1:11" x14ac:dyDescent="0.5">
      <c r="A5" s="107" t="s">
        <v>538</v>
      </c>
      <c r="B5" s="107"/>
      <c r="C5" s="107"/>
      <c r="D5" s="107"/>
      <c r="E5" s="107"/>
      <c r="F5" s="107"/>
      <c r="G5" s="107"/>
      <c r="H5" s="107"/>
      <c r="I5" s="107"/>
      <c r="J5" s="107"/>
      <c r="K5" s="107"/>
    </row>
    <row r="6" spans="1:11" ht="30.75" customHeight="1" thickBot="1" x14ac:dyDescent="0.55000000000000004">
      <c r="A6" s="73" t="s">
        <v>539</v>
      </c>
      <c r="B6" s="73"/>
      <c r="C6" s="75" t="s">
        <v>540</v>
      </c>
      <c r="D6" s="74" t="s">
        <v>541</v>
      </c>
      <c r="E6" s="73" t="s">
        <v>542</v>
      </c>
      <c r="F6" s="74" t="s">
        <v>543</v>
      </c>
      <c r="G6" s="74" t="s">
        <v>544</v>
      </c>
      <c r="H6" s="58"/>
      <c r="I6" s="58"/>
      <c r="J6" s="58"/>
      <c r="K6" s="59"/>
    </row>
    <row r="7" spans="1:11" x14ac:dyDescent="0.5">
      <c r="A7" s="106" t="s">
        <v>100</v>
      </c>
      <c r="B7" s="106"/>
      <c r="C7" s="23">
        <f>'2. Autoevaluacion'!B5</f>
        <v>275</v>
      </c>
      <c r="D7" s="24">
        <f>'2. Autoevaluacion'!D5</f>
        <v>0</v>
      </c>
      <c r="E7" s="25">
        <f>SUMIF(J:J,5)</f>
        <v>0</v>
      </c>
      <c r="F7" s="26">
        <f>D7/5</f>
        <v>0</v>
      </c>
      <c r="G7" s="34">
        <f>E7/5</f>
        <v>0</v>
      </c>
      <c r="H7" s="57"/>
      <c r="I7" s="57"/>
      <c r="J7" s="57"/>
      <c r="K7" s="92"/>
    </row>
    <row r="8" spans="1:11" x14ac:dyDescent="0.5">
      <c r="A8" s="106" t="s">
        <v>157</v>
      </c>
      <c r="B8" s="106"/>
      <c r="C8" s="23">
        <f>'2. Autoevaluacion'!B6</f>
        <v>40</v>
      </c>
      <c r="D8" s="24">
        <f>'2. Autoevaluacion'!D6</f>
        <v>0</v>
      </c>
      <c r="E8" s="25">
        <f>SUMIF(J:J,2)</f>
        <v>0</v>
      </c>
      <c r="F8" s="26">
        <f>D8/2</f>
        <v>0</v>
      </c>
      <c r="G8" s="34">
        <f>E8/2</f>
        <v>0</v>
      </c>
      <c r="H8" s="57"/>
      <c r="I8" s="57"/>
      <c r="J8" s="57"/>
      <c r="K8" s="92"/>
    </row>
    <row r="9" spans="1:11" x14ac:dyDescent="0.5">
      <c r="A9" s="106" t="s">
        <v>173</v>
      </c>
      <c r="B9" s="106"/>
      <c r="C9" s="23">
        <f>'2. Autoevaluacion'!B7</f>
        <v>144</v>
      </c>
      <c r="D9" s="24">
        <f>'2. Autoevaluacion'!D7</f>
        <v>0</v>
      </c>
      <c r="E9" s="25">
        <f>SUMIF(J:J,3)</f>
        <v>0</v>
      </c>
      <c r="F9" s="26">
        <f>D9/3</f>
        <v>0</v>
      </c>
      <c r="G9" s="34">
        <f>E9/3</f>
        <v>0</v>
      </c>
      <c r="H9" s="57"/>
      <c r="I9" s="57"/>
      <c r="J9" s="57"/>
      <c r="K9" s="92"/>
    </row>
    <row r="10" spans="1:11" x14ac:dyDescent="0.5">
      <c r="A10" s="106" t="s">
        <v>204</v>
      </c>
      <c r="B10" s="106"/>
      <c r="C10" s="23">
        <f>'2. Autoevaluacion'!B8</f>
        <v>136</v>
      </c>
      <c r="D10" s="24">
        <f>'2. Autoevaluacion'!D8</f>
        <v>0</v>
      </c>
      <c r="E10" s="25">
        <f>SUMIF(J:J,4)</f>
        <v>0</v>
      </c>
      <c r="F10" s="26">
        <f>D10/4</f>
        <v>0</v>
      </c>
      <c r="G10" s="34">
        <f>E10/4</f>
        <v>0</v>
      </c>
      <c r="H10" s="57"/>
      <c r="I10" s="57"/>
      <c r="J10" s="57"/>
      <c r="K10" s="92"/>
    </row>
    <row r="11" spans="1:11" x14ac:dyDescent="0.5">
      <c r="A11" s="106" t="s">
        <v>511</v>
      </c>
      <c r="B11" s="106"/>
      <c r="C11" s="23">
        <f>SUM(C7:C10)</f>
        <v>595</v>
      </c>
      <c r="D11" s="24">
        <f>SUM(D7:D10)</f>
        <v>0</v>
      </c>
      <c r="E11" s="25">
        <f>SUM(E7:E10)</f>
        <v>0</v>
      </c>
      <c r="F11" s="26">
        <f>SUM(F7:F10)</f>
        <v>0</v>
      </c>
      <c r="G11" s="34">
        <f>SUM(G7:G10)</f>
        <v>0</v>
      </c>
      <c r="H11" s="57"/>
      <c r="I11" s="57"/>
      <c r="J11" s="57"/>
      <c r="K11" s="92"/>
    </row>
    <row r="12" spans="1:11" x14ac:dyDescent="0.5">
      <c r="A12" s="107" t="s">
        <v>545</v>
      </c>
      <c r="B12" s="107"/>
      <c r="C12" s="107"/>
      <c r="D12" s="107"/>
      <c r="E12" s="107"/>
      <c r="F12" s="107"/>
      <c r="G12" s="107"/>
      <c r="H12" s="107"/>
      <c r="I12" s="107"/>
      <c r="J12" s="107"/>
      <c r="K12" s="107"/>
    </row>
    <row r="13" spans="1:11" x14ac:dyDescent="0.5">
      <c r="A13" s="57" t="s">
        <v>513</v>
      </c>
      <c r="B13" s="57"/>
      <c r="C13" s="23" t="str">
        <f>IF('2. Autoevaluacion'!C11=Data!B16,"",PROPER('2. Autoevaluacion'!C11))</f>
        <v/>
      </c>
      <c r="D13" s="23"/>
      <c r="E13" s="57"/>
      <c r="F13" s="57"/>
      <c r="G13" s="57"/>
      <c r="H13" s="57"/>
      <c r="I13" s="57"/>
      <c r="J13" s="57"/>
      <c r="K13" s="92"/>
    </row>
    <row r="14" spans="1:11" x14ac:dyDescent="0.5">
      <c r="A14" s="57" t="s">
        <v>514</v>
      </c>
      <c r="B14" s="57"/>
      <c r="C14" s="23" t="str">
        <f>IF('2. Autoevaluacion'!C12=Data!B17,"",PROPER('2. Autoevaluacion'!C12))</f>
        <v/>
      </c>
      <c r="D14" s="23"/>
      <c r="E14" s="57"/>
      <c r="F14" s="57"/>
      <c r="G14" s="57"/>
      <c r="H14" s="57"/>
      <c r="I14" s="57"/>
      <c r="J14" s="57"/>
      <c r="K14" s="92"/>
    </row>
    <row r="15" spans="1:11" x14ac:dyDescent="0.5">
      <c r="A15" s="57" t="s">
        <v>515</v>
      </c>
      <c r="B15" s="57"/>
      <c r="C15" s="23" t="str">
        <f>IF('2. Autoevaluacion'!C13="Micro",
   "1er-Micro-0,01 a 200,00",
   IF('2. Autoevaluacion'!C13="Pequeña",
      "1er-Pequeña-2.400,00 a 5.000,00",
      IF('2. Autoevaluacion'!C13="Mediana",
         "1er-Mediana-25.000,00 a 50.000,00",
         IF('2. Autoevaluacion'!C13="Grande",
            "1er-Gran-100.000,00 a 200.000,00",
            ""
         )
      )
   )
)</f>
        <v/>
      </c>
      <c r="D15" s="23"/>
      <c r="E15" s="57"/>
      <c r="F15" s="57"/>
      <c r="G15" s="57"/>
      <c r="H15" s="57"/>
      <c r="I15" s="57"/>
      <c r="J15" s="57"/>
      <c r="K15" s="92"/>
    </row>
    <row r="16" spans="1:11" x14ac:dyDescent="0.5">
      <c r="A16" s="57" t="s">
        <v>574</v>
      </c>
      <c r="B16" s="57"/>
      <c r="C16" s="23" t="str">
        <f>IF('2. Autoevaluacion'!C14=Data!B19,"",PROPER('2. Autoevaluacion'!C14))</f>
        <v/>
      </c>
      <c r="D16" s="23"/>
      <c r="E16" s="57"/>
      <c r="F16" s="57"/>
      <c r="G16" s="57"/>
      <c r="H16" s="57"/>
      <c r="I16" s="57"/>
      <c r="J16" s="57"/>
      <c r="K16" s="92"/>
    </row>
    <row r="17" spans="1:11" x14ac:dyDescent="0.5">
      <c r="A17" s="57" t="s">
        <v>573</v>
      </c>
      <c r="B17" s="57"/>
      <c r="C17" s="23" t="str">
        <f>IF('2. Autoevaluacion'!C15=Data!B20,"",PROPER('2. Autoevaluacion'!C15))</f>
        <v/>
      </c>
      <c r="D17" s="23"/>
      <c r="E17" s="57"/>
      <c r="F17" s="57"/>
      <c r="G17" s="57"/>
      <c r="H17" s="57"/>
      <c r="I17" s="57"/>
      <c r="J17" s="57"/>
      <c r="K17" s="92"/>
    </row>
    <row r="18" spans="1:11" x14ac:dyDescent="0.5">
      <c r="A18" s="57" t="s">
        <v>575</v>
      </c>
      <c r="B18" s="57"/>
      <c r="C18" s="23" t="str">
        <f>IF('2. Autoevaluacion'!C16=Data!B21,"",PROPER('2. Autoevaluacion'!C16))</f>
        <v/>
      </c>
      <c r="D18" s="23"/>
      <c r="E18" s="57"/>
      <c r="F18" s="57"/>
      <c r="G18" s="57"/>
      <c r="H18" s="57"/>
      <c r="I18" s="57"/>
      <c r="J18" s="57"/>
      <c r="K18" s="92"/>
    </row>
    <row r="19" spans="1:11" x14ac:dyDescent="0.5">
      <c r="A19" s="57" t="s">
        <v>546</v>
      </c>
      <c r="B19" s="57"/>
      <c r="C19" s="23" t="str">
        <f>IF('2. Autoevaluacion'!C17=Data!B22,"",PROPER('2. Autoevaluacion'!C17))</f>
        <v/>
      </c>
      <c r="D19" s="23"/>
      <c r="E19" s="57"/>
      <c r="F19" s="57"/>
      <c r="G19" s="57"/>
      <c r="H19" s="57"/>
      <c r="I19" s="57"/>
      <c r="J19" s="57"/>
      <c r="K19" s="92"/>
    </row>
    <row r="20" spans="1:11" x14ac:dyDescent="0.5">
      <c r="A20" s="57" t="s">
        <v>520</v>
      </c>
      <c r="B20" s="57"/>
      <c r="C20" s="23" t="str">
        <f>IF('2. Autoevaluacion'!C18=Data!B23,"",PROPER('2. Autoevaluacion'!C18))</f>
        <v/>
      </c>
      <c r="D20" s="23"/>
      <c r="E20" s="57"/>
      <c r="F20" s="57"/>
      <c r="G20" s="57"/>
      <c r="H20" s="57"/>
      <c r="I20" s="57"/>
      <c r="J20" s="57"/>
      <c r="K20" s="92"/>
    </row>
    <row r="21" spans="1:11" x14ac:dyDescent="0.5">
      <c r="A21" s="57" t="s">
        <v>521</v>
      </c>
      <c r="B21" s="57"/>
      <c r="C21" s="23" t="str">
        <f>IF('2. Autoevaluacion'!C19=Data!B24,"",PROPER('2. Autoevaluacion'!C19))</f>
        <v/>
      </c>
      <c r="D21" s="23"/>
      <c r="E21" s="57"/>
      <c r="F21" s="57"/>
      <c r="G21" s="57"/>
      <c r="H21" s="57"/>
      <c r="I21" s="57"/>
      <c r="J21" s="57"/>
      <c r="K21" s="92"/>
    </row>
    <row r="22" spans="1:11" x14ac:dyDescent="0.5">
      <c r="A22" s="57" t="s">
        <v>522</v>
      </c>
      <c r="B22" s="57"/>
      <c r="C22" s="23" t="str">
        <f>IF('2. Autoevaluacion'!C20=Data!B25,"",PROPER('2. Autoevaluacion'!C20))</f>
        <v/>
      </c>
      <c r="D22" s="23"/>
      <c r="E22" s="57"/>
      <c r="F22" s="57"/>
      <c r="G22" s="57"/>
      <c r="H22" s="57"/>
      <c r="I22" s="57"/>
      <c r="J22" s="57"/>
      <c r="K22" s="92"/>
    </row>
    <row r="23" spans="1:11" x14ac:dyDescent="0.5">
      <c r="A23" s="57" t="s">
        <v>523</v>
      </c>
      <c r="B23" s="57"/>
      <c r="C23" s="23" t="str">
        <f>IF('2. Autoevaluacion'!C21=Data!B26,"",PROPER('2. Autoevaluacion'!C21))</f>
        <v/>
      </c>
      <c r="D23" s="23"/>
      <c r="E23" s="57"/>
      <c r="F23" s="57"/>
      <c r="G23" s="57"/>
      <c r="H23" s="57"/>
      <c r="I23" s="57"/>
      <c r="J23" s="57"/>
      <c r="K23" s="92"/>
    </row>
    <row r="24" spans="1:11" x14ac:dyDescent="0.5">
      <c r="A24" s="57" t="s">
        <v>524</v>
      </c>
      <c r="B24" s="57"/>
      <c r="C24" s="23" t="str">
        <f>IF('2. Autoevaluacion'!C22=Data!B27,"",PROPER('2. Autoevaluacion'!C22))</f>
        <v/>
      </c>
      <c r="D24" s="23"/>
      <c r="E24" s="57"/>
      <c r="F24" s="57"/>
      <c r="G24" s="57"/>
      <c r="H24" s="57"/>
      <c r="I24" s="57"/>
      <c r="J24" s="57"/>
      <c r="K24" s="92"/>
    </row>
    <row r="25" spans="1:11" x14ac:dyDescent="0.5">
      <c r="A25" s="57" t="s">
        <v>525</v>
      </c>
      <c r="B25" s="57"/>
      <c r="C25" s="23" t="str">
        <f>IF('2. Autoevaluacion'!C23=Data!B28,"",PROPER('2. Autoevaluacion'!C23))</f>
        <v/>
      </c>
      <c r="D25" s="23"/>
      <c r="E25" s="57"/>
      <c r="F25" s="57"/>
      <c r="G25" s="57"/>
      <c r="H25" s="57"/>
      <c r="I25" s="57"/>
      <c r="J25" s="57"/>
      <c r="K25" s="92"/>
    </row>
    <row r="26" spans="1:11" x14ac:dyDescent="0.5">
      <c r="A26" s="57" t="s">
        <v>526</v>
      </c>
      <c r="B26" s="57"/>
      <c r="C26" s="23" t="str">
        <f>IF('2. Autoevaluacion'!C24=Data!B29,"",PROPER('2. Autoevaluacion'!C24))</f>
        <v/>
      </c>
      <c r="D26" s="23"/>
      <c r="E26" s="57"/>
      <c r="F26" s="57"/>
      <c r="G26" s="57"/>
      <c r="H26" s="57"/>
      <c r="I26" s="57"/>
      <c r="J26" s="57"/>
      <c r="K26" s="92"/>
    </row>
    <row r="27" spans="1:11" x14ac:dyDescent="0.5">
      <c r="A27" s="57" t="s">
        <v>527</v>
      </c>
      <c r="B27" s="57"/>
      <c r="C27" s="23" t="str">
        <f>IF('2. Autoevaluacion'!C25=Data!B30,"",PROPER('2. Autoevaluacion'!C25))</f>
        <v/>
      </c>
      <c r="D27" s="23"/>
      <c r="E27" s="57"/>
      <c r="F27" s="57"/>
      <c r="G27" s="57"/>
      <c r="H27" s="57"/>
      <c r="I27" s="57"/>
      <c r="J27" s="57"/>
      <c r="K27" s="92"/>
    </row>
    <row r="28" spans="1:11" x14ac:dyDescent="0.5">
      <c r="A28" s="57" t="s">
        <v>577</v>
      </c>
      <c r="B28" s="57"/>
      <c r="C28" s="23" t="str">
        <f>IF('2. Autoevaluacion'!C26=Data!B31,"",PROPER('2. Autoevaluacion'!C26))</f>
        <v/>
      </c>
      <c r="D28" s="23"/>
      <c r="E28" s="57"/>
      <c r="F28" s="57"/>
      <c r="G28" s="57"/>
      <c r="H28" s="57"/>
      <c r="I28" s="57"/>
      <c r="J28" s="57"/>
      <c r="K28" s="92"/>
    </row>
    <row r="29" spans="1:11" x14ac:dyDescent="0.5">
      <c r="A29" s="57" t="s">
        <v>578</v>
      </c>
      <c r="B29" s="57"/>
      <c r="C29" s="23" t="str">
        <f>IF('2. Autoevaluacion'!C27=Data!B32,"",PROPER('2. Autoevaluacion'!C27))</f>
        <v/>
      </c>
      <c r="D29" s="23"/>
      <c r="E29" s="57"/>
      <c r="F29" s="57"/>
      <c r="G29" s="57"/>
      <c r="H29" s="57"/>
      <c r="I29" s="57"/>
      <c r="J29" s="57"/>
      <c r="K29" s="92"/>
    </row>
    <row r="30" spans="1:11" x14ac:dyDescent="0.5">
      <c r="A30" s="57" t="s">
        <v>530</v>
      </c>
      <c r="B30" s="57"/>
      <c r="C30" s="23" t="str">
        <f>IF('2. Autoevaluacion'!C28=Data!B33,"",PROPER('2. Autoevaluacion'!C28))</f>
        <v/>
      </c>
      <c r="D30" s="23"/>
      <c r="E30" s="57"/>
      <c r="F30" s="57"/>
      <c r="G30" s="57"/>
      <c r="H30" s="57"/>
      <c r="I30" s="57"/>
      <c r="J30" s="57"/>
      <c r="K30" s="92"/>
    </row>
    <row r="31" spans="1:11" x14ac:dyDescent="0.5">
      <c r="A31" s="57" t="s">
        <v>531</v>
      </c>
      <c r="B31" s="57"/>
      <c r="C31" s="23" t="str">
        <f>IF('2. Autoevaluacion'!C29=Data!B34,"",PROPER('2. Autoevaluacion'!C29))</f>
        <v/>
      </c>
      <c r="D31" s="23"/>
      <c r="E31" s="57"/>
      <c r="F31" s="57"/>
      <c r="G31" s="57"/>
      <c r="H31" s="57"/>
      <c r="I31" s="57"/>
      <c r="J31" s="57"/>
      <c r="K31" s="92"/>
    </row>
    <row r="32" spans="1:11" x14ac:dyDescent="0.5">
      <c r="A32" s="57" t="s">
        <v>532</v>
      </c>
      <c r="B32" s="57"/>
      <c r="C32" s="23" t="str">
        <f>IF('2. Autoevaluacion'!C30=Data!B35,"",PROPER('2. Autoevaluacion'!C30))</f>
        <v/>
      </c>
      <c r="D32" s="23"/>
      <c r="E32" s="57"/>
      <c r="F32" s="57"/>
      <c r="G32" s="57"/>
      <c r="H32" s="57"/>
      <c r="I32" s="57"/>
      <c r="J32" s="57"/>
      <c r="K32" s="92"/>
    </row>
    <row r="33" spans="1:11" x14ac:dyDescent="0.5">
      <c r="A33" s="57" t="s">
        <v>533</v>
      </c>
      <c r="B33" s="57"/>
      <c r="C33" s="23" t="str">
        <f>IF('2. Autoevaluacion'!C31=Data!B36,"",PROPER('2. Autoevaluacion'!C31))</f>
        <v/>
      </c>
      <c r="D33" s="23"/>
      <c r="E33" s="57"/>
      <c r="F33" s="57"/>
      <c r="G33" s="57"/>
      <c r="H33" s="57"/>
      <c r="I33" s="57"/>
      <c r="J33" s="57"/>
      <c r="K33" s="92"/>
    </row>
    <row r="34" spans="1:11" s="57" customFormat="1" ht="57.75" customHeight="1" x14ac:dyDescent="0.5">
      <c r="A34" s="60" t="s">
        <v>85</v>
      </c>
      <c r="B34" s="60" t="s">
        <v>87</v>
      </c>
      <c r="C34" s="61" t="s">
        <v>91</v>
      </c>
      <c r="D34" s="61" t="s">
        <v>89</v>
      </c>
      <c r="E34" s="61" t="s">
        <v>498</v>
      </c>
      <c r="F34" s="78" t="s">
        <v>499</v>
      </c>
      <c r="G34" s="78" t="s">
        <v>500</v>
      </c>
      <c r="H34" s="78" t="s">
        <v>547</v>
      </c>
      <c r="I34" s="78" t="s">
        <v>502</v>
      </c>
      <c r="J34" s="61" t="s">
        <v>92</v>
      </c>
      <c r="K34" s="61" t="s">
        <v>88</v>
      </c>
    </row>
    <row r="35" spans="1:11" s="63" customFormat="1" ht="216" customHeight="1" x14ac:dyDescent="0.45">
      <c r="A35" s="29" t="e" cm="1" vm="1">
        <f t="array" ref="A35">_xlfn._xlws.FILTER(Data2!A33:E189,'2. Autoevaluacion'!E33:E189="Sí cumplo")</f>
        <v>#VALUE!</v>
      </c>
      <c r="B35" s="29"/>
      <c r="C35" s="29"/>
      <c r="D35" s="32"/>
      <c r="E35" s="32"/>
      <c r="F35" s="54"/>
      <c r="G35" s="54"/>
      <c r="H35" s="54"/>
      <c r="I35" s="53"/>
      <c r="J35" s="29">
        <f>IF(
 OR(G35="x",G35="X",H35="x",H35="X"),
 0,
 IF(
  OR(F35="x",F35="X"),
  IF(C35="Básico",5,
   IF(C35="Inicial",2,
    IF(C35="Intermedio",3,
     IF(C35="Avanzado",4,0)
    )
   )
  ),
 0
 )
)</f>
        <v>0</v>
      </c>
      <c r="K35" s="32" t="e" cm="1" vm="1">
        <f t="array" ref="K35">_xlfn._xlws.FILTER(Data2!L33:L189,'2. Autoevaluacion'!E33:E189="Sí cumplo")</f>
        <v>#VALUE!</v>
      </c>
    </row>
    <row r="36" spans="1:11" ht="216" customHeight="1" x14ac:dyDescent="0.45">
      <c r="A36" s="29"/>
      <c r="B36" s="29"/>
      <c r="C36" s="29"/>
      <c r="D36" s="32"/>
      <c r="E36" s="32"/>
      <c r="F36" s="54"/>
      <c r="G36" s="54"/>
      <c r="H36" s="54"/>
      <c r="I36" s="53"/>
      <c r="J36" s="29">
        <f t="shared" ref="J36:J99" si="0">IF(
 OR(G36="x",G36="X",H36="x",H36="X"),
 0,
 IF(
  OR(F36="x",F36="X"),
  IF(C36="Básico",5,
   IF(C36="Inicial",2,
    IF(C36="Intermedio",3,
     IF(C36="Avanzado",4,0)
    )
   )
  ),
 0
 )
)</f>
        <v>0</v>
      </c>
      <c r="K36" s="32"/>
    </row>
    <row r="37" spans="1:11" ht="216" customHeight="1" x14ac:dyDescent="0.45">
      <c r="A37" s="29"/>
      <c r="B37" s="29"/>
      <c r="C37" s="29"/>
      <c r="D37" s="32"/>
      <c r="E37" s="32"/>
      <c r="F37" s="54"/>
      <c r="G37" s="54"/>
      <c r="H37" s="54"/>
      <c r="I37" s="53"/>
      <c r="J37" s="29">
        <f t="shared" si="0"/>
        <v>0</v>
      </c>
      <c r="K37" s="32"/>
    </row>
    <row r="38" spans="1:11" ht="216" customHeight="1" x14ac:dyDescent="0.45">
      <c r="A38" s="29"/>
      <c r="B38" s="29"/>
      <c r="C38" s="29"/>
      <c r="D38" s="32"/>
      <c r="E38" s="32"/>
      <c r="F38" s="54"/>
      <c r="G38" s="54"/>
      <c r="H38" s="54"/>
      <c r="I38" s="53"/>
      <c r="J38" s="29">
        <f t="shared" si="0"/>
        <v>0</v>
      </c>
      <c r="K38" s="32"/>
    </row>
    <row r="39" spans="1:11" ht="216" customHeight="1" x14ac:dyDescent="0.45">
      <c r="A39" s="29"/>
      <c r="B39" s="29"/>
      <c r="C39" s="29"/>
      <c r="D39" s="32"/>
      <c r="E39" s="32"/>
      <c r="F39" s="54"/>
      <c r="G39" s="54"/>
      <c r="H39" s="54"/>
      <c r="I39" s="53"/>
      <c r="J39" s="29">
        <f t="shared" si="0"/>
        <v>0</v>
      </c>
      <c r="K39" s="32"/>
    </row>
    <row r="40" spans="1:11" ht="216" customHeight="1" x14ac:dyDescent="0.45">
      <c r="A40" s="29"/>
      <c r="B40" s="29"/>
      <c r="C40" s="29"/>
      <c r="D40" s="32"/>
      <c r="E40" s="32"/>
      <c r="F40" s="54"/>
      <c r="G40" s="54"/>
      <c r="H40" s="54"/>
      <c r="I40" s="53"/>
      <c r="J40" s="29">
        <f t="shared" si="0"/>
        <v>0</v>
      </c>
      <c r="K40" s="32"/>
    </row>
    <row r="41" spans="1:11" ht="216" customHeight="1" x14ac:dyDescent="0.45">
      <c r="A41" s="29"/>
      <c r="B41" s="29"/>
      <c r="C41" s="29"/>
      <c r="D41" s="32"/>
      <c r="E41" s="32"/>
      <c r="F41" s="54"/>
      <c r="G41" s="54"/>
      <c r="H41" s="54"/>
      <c r="I41" s="53"/>
      <c r="J41" s="29">
        <f t="shared" si="0"/>
        <v>0</v>
      </c>
      <c r="K41" s="32"/>
    </row>
    <row r="42" spans="1:11" ht="216" customHeight="1" x14ac:dyDescent="0.45">
      <c r="A42" s="29"/>
      <c r="B42" s="29"/>
      <c r="C42" s="29"/>
      <c r="D42" s="32"/>
      <c r="E42" s="32"/>
      <c r="F42" s="54"/>
      <c r="G42" s="54"/>
      <c r="H42" s="54"/>
      <c r="I42" s="53"/>
      <c r="J42" s="29">
        <f t="shared" si="0"/>
        <v>0</v>
      </c>
      <c r="K42" s="32"/>
    </row>
    <row r="43" spans="1:11" ht="216" customHeight="1" x14ac:dyDescent="0.45">
      <c r="A43" s="29"/>
      <c r="B43" s="29"/>
      <c r="C43" s="29"/>
      <c r="D43" s="32"/>
      <c r="E43" s="32"/>
      <c r="F43" s="54"/>
      <c r="G43" s="54"/>
      <c r="H43" s="54"/>
      <c r="I43" s="53"/>
      <c r="J43" s="29">
        <f t="shared" si="0"/>
        <v>0</v>
      </c>
      <c r="K43" s="32"/>
    </row>
    <row r="44" spans="1:11" ht="216" customHeight="1" x14ac:dyDescent="0.45">
      <c r="A44" s="29"/>
      <c r="B44" s="29"/>
      <c r="C44" s="29"/>
      <c r="D44" s="32"/>
      <c r="E44" s="32"/>
      <c r="F44" s="54"/>
      <c r="G44" s="54"/>
      <c r="H44" s="54"/>
      <c r="I44" s="53"/>
      <c r="J44" s="29">
        <f t="shared" si="0"/>
        <v>0</v>
      </c>
      <c r="K44" s="32"/>
    </row>
    <row r="45" spans="1:11" ht="216" customHeight="1" x14ac:dyDescent="0.45">
      <c r="A45" s="29"/>
      <c r="B45" s="29"/>
      <c r="C45" s="29"/>
      <c r="D45" s="32"/>
      <c r="E45" s="32"/>
      <c r="F45" s="54"/>
      <c r="G45" s="54"/>
      <c r="H45" s="54"/>
      <c r="I45" s="53"/>
      <c r="J45" s="29">
        <f t="shared" si="0"/>
        <v>0</v>
      </c>
      <c r="K45" s="32"/>
    </row>
    <row r="46" spans="1:11" ht="216" customHeight="1" x14ac:dyDescent="0.45">
      <c r="A46" s="29"/>
      <c r="B46" s="29"/>
      <c r="C46" s="29"/>
      <c r="D46" s="32"/>
      <c r="E46" s="32"/>
      <c r="F46" s="54"/>
      <c r="G46" s="54"/>
      <c r="H46" s="54"/>
      <c r="I46" s="53"/>
      <c r="J46" s="29">
        <f t="shared" si="0"/>
        <v>0</v>
      </c>
      <c r="K46" s="32"/>
    </row>
    <row r="47" spans="1:11" ht="216" customHeight="1" x14ac:dyDescent="0.45">
      <c r="A47" s="29"/>
      <c r="B47" s="29"/>
      <c r="C47" s="29"/>
      <c r="D47" s="32"/>
      <c r="E47" s="32"/>
      <c r="F47" s="54"/>
      <c r="G47" s="54"/>
      <c r="H47" s="54"/>
      <c r="I47" s="53"/>
      <c r="J47" s="29">
        <f t="shared" si="0"/>
        <v>0</v>
      </c>
      <c r="K47" s="32"/>
    </row>
    <row r="48" spans="1:11" ht="216" customHeight="1" x14ac:dyDescent="0.45">
      <c r="A48" s="29"/>
      <c r="B48" s="29"/>
      <c r="C48" s="29"/>
      <c r="D48" s="32"/>
      <c r="E48" s="32"/>
      <c r="F48" s="54"/>
      <c r="G48" s="54"/>
      <c r="H48" s="54"/>
      <c r="I48" s="53"/>
      <c r="J48" s="29">
        <f t="shared" si="0"/>
        <v>0</v>
      </c>
      <c r="K48" s="32"/>
    </row>
    <row r="49" spans="1:11" ht="216" customHeight="1" x14ac:dyDescent="0.45">
      <c r="A49" s="29"/>
      <c r="B49" s="29"/>
      <c r="C49" s="29"/>
      <c r="D49" s="32"/>
      <c r="E49" s="32"/>
      <c r="F49" s="54"/>
      <c r="G49" s="54"/>
      <c r="H49" s="54"/>
      <c r="I49" s="53"/>
      <c r="J49" s="29">
        <f t="shared" si="0"/>
        <v>0</v>
      </c>
      <c r="K49" s="32"/>
    </row>
    <row r="50" spans="1:11" ht="216" customHeight="1" x14ac:dyDescent="0.45">
      <c r="A50" s="29"/>
      <c r="B50" s="29"/>
      <c r="C50" s="29"/>
      <c r="D50" s="32"/>
      <c r="E50" s="32"/>
      <c r="F50" s="54"/>
      <c r="G50" s="54"/>
      <c r="H50" s="54"/>
      <c r="I50" s="53"/>
      <c r="J50" s="29">
        <f t="shared" si="0"/>
        <v>0</v>
      </c>
      <c r="K50" s="32"/>
    </row>
    <row r="51" spans="1:11" ht="216" customHeight="1" x14ac:dyDescent="0.45">
      <c r="A51" s="29"/>
      <c r="B51" s="29"/>
      <c r="C51" s="29"/>
      <c r="D51" s="32"/>
      <c r="E51" s="32"/>
      <c r="F51" s="54"/>
      <c r="G51" s="54"/>
      <c r="H51" s="54"/>
      <c r="I51" s="53"/>
      <c r="J51" s="29">
        <f t="shared" si="0"/>
        <v>0</v>
      </c>
      <c r="K51" s="32"/>
    </row>
    <row r="52" spans="1:11" ht="216" customHeight="1" x14ac:dyDescent="0.45">
      <c r="A52" s="29"/>
      <c r="B52" s="29"/>
      <c r="C52" s="29"/>
      <c r="D52" s="32"/>
      <c r="E52" s="32"/>
      <c r="F52" s="54"/>
      <c r="G52" s="54"/>
      <c r="H52" s="54"/>
      <c r="I52" s="53"/>
      <c r="J52" s="29">
        <f t="shared" si="0"/>
        <v>0</v>
      </c>
      <c r="K52" s="32"/>
    </row>
    <row r="53" spans="1:11" ht="216" customHeight="1" x14ac:dyDescent="0.45">
      <c r="A53" s="29"/>
      <c r="B53" s="29"/>
      <c r="C53" s="29"/>
      <c r="D53" s="32"/>
      <c r="E53" s="32"/>
      <c r="F53" s="54"/>
      <c r="G53" s="54"/>
      <c r="H53" s="54"/>
      <c r="I53" s="53"/>
      <c r="J53" s="29">
        <f t="shared" si="0"/>
        <v>0</v>
      </c>
      <c r="K53" s="32"/>
    </row>
    <row r="54" spans="1:11" ht="216" customHeight="1" x14ac:dyDescent="0.45">
      <c r="A54" s="29"/>
      <c r="B54" s="29"/>
      <c r="C54" s="29"/>
      <c r="D54" s="32"/>
      <c r="E54" s="32"/>
      <c r="F54" s="54"/>
      <c r="G54" s="54"/>
      <c r="H54" s="54"/>
      <c r="I54" s="53"/>
      <c r="J54" s="29">
        <f t="shared" si="0"/>
        <v>0</v>
      </c>
      <c r="K54" s="32"/>
    </row>
    <row r="55" spans="1:11" ht="216" customHeight="1" x14ac:dyDescent="0.45">
      <c r="A55" s="29"/>
      <c r="B55" s="29"/>
      <c r="C55" s="29"/>
      <c r="D55" s="32"/>
      <c r="E55" s="32"/>
      <c r="F55" s="54"/>
      <c r="G55" s="54"/>
      <c r="H55" s="54"/>
      <c r="I55" s="53"/>
      <c r="J55" s="29">
        <f t="shared" si="0"/>
        <v>0</v>
      </c>
      <c r="K55" s="32"/>
    </row>
    <row r="56" spans="1:11" ht="216" customHeight="1" x14ac:dyDescent="0.45">
      <c r="A56" s="29"/>
      <c r="B56" s="29"/>
      <c r="C56" s="29"/>
      <c r="D56" s="32"/>
      <c r="E56" s="32"/>
      <c r="F56" s="54"/>
      <c r="G56" s="54"/>
      <c r="H56" s="54"/>
      <c r="I56" s="53"/>
      <c r="J56" s="29">
        <f t="shared" si="0"/>
        <v>0</v>
      </c>
      <c r="K56" s="32"/>
    </row>
    <row r="57" spans="1:11" ht="216" customHeight="1" x14ac:dyDescent="0.45">
      <c r="A57" s="29"/>
      <c r="B57" s="29"/>
      <c r="C57" s="29"/>
      <c r="D57" s="32"/>
      <c r="E57" s="32"/>
      <c r="F57" s="54"/>
      <c r="G57" s="54"/>
      <c r="H57" s="54"/>
      <c r="I57" s="53"/>
      <c r="J57" s="29">
        <f t="shared" si="0"/>
        <v>0</v>
      </c>
      <c r="K57" s="32"/>
    </row>
    <row r="58" spans="1:11" ht="216" customHeight="1" x14ac:dyDescent="0.45">
      <c r="A58" s="29"/>
      <c r="B58" s="29"/>
      <c r="C58" s="29"/>
      <c r="D58" s="32"/>
      <c r="E58" s="32"/>
      <c r="F58" s="54"/>
      <c r="G58" s="54"/>
      <c r="H58" s="54"/>
      <c r="I58" s="53"/>
      <c r="J58" s="29">
        <f t="shared" si="0"/>
        <v>0</v>
      </c>
      <c r="K58" s="32"/>
    </row>
    <row r="59" spans="1:11" ht="216" customHeight="1" x14ac:dyDescent="0.45">
      <c r="A59" s="29"/>
      <c r="B59" s="29"/>
      <c r="C59" s="29"/>
      <c r="D59" s="32"/>
      <c r="E59" s="32"/>
      <c r="F59" s="54"/>
      <c r="G59" s="54"/>
      <c r="H59" s="54"/>
      <c r="I59" s="53"/>
      <c r="J59" s="29">
        <f t="shared" si="0"/>
        <v>0</v>
      </c>
      <c r="K59" s="32"/>
    </row>
    <row r="60" spans="1:11" ht="216" customHeight="1" x14ac:dyDescent="0.45">
      <c r="A60" s="29"/>
      <c r="B60" s="29"/>
      <c r="C60" s="29"/>
      <c r="D60" s="32"/>
      <c r="E60" s="32"/>
      <c r="F60" s="54"/>
      <c r="G60" s="54"/>
      <c r="H60" s="54"/>
      <c r="I60" s="53"/>
      <c r="J60" s="29">
        <f t="shared" si="0"/>
        <v>0</v>
      </c>
      <c r="K60" s="32"/>
    </row>
    <row r="61" spans="1:11" ht="216" customHeight="1" x14ac:dyDescent="0.45">
      <c r="A61" s="29"/>
      <c r="B61" s="29"/>
      <c r="C61" s="29"/>
      <c r="D61" s="32"/>
      <c r="E61" s="32"/>
      <c r="F61" s="54"/>
      <c r="G61" s="54"/>
      <c r="H61" s="54"/>
      <c r="I61" s="53"/>
      <c r="J61" s="29">
        <f t="shared" si="0"/>
        <v>0</v>
      </c>
      <c r="K61" s="32"/>
    </row>
    <row r="62" spans="1:11" ht="216" customHeight="1" x14ac:dyDescent="0.45">
      <c r="A62" s="29"/>
      <c r="B62" s="29"/>
      <c r="C62" s="29"/>
      <c r="D62" s="32"/>
      <c r="E62" s="32"/>
      <c r="F62" s="54"/>
      <c r="G62" s="54"/>
      <c r="H62" s="54"/>
      <c r="I62" s="53"/>
      <c r="J62" s="29">
        <f t="shared" si="0"/>
        <v>0</v>
      </c>
      <c r="K62" s="32"/>
    </row>
    <row r="63" spans="1:11" ht="216" customHeight="1" x14ac:dyDescent="0.45">
      <c r="A63" s="29"/>
      <c r="B63" s="29"/>
      <c r="C63" s="29"/>
      <c r="D63" s="32"/>
      <c r="E63" s="32"/>
      <c r="F63" s="54"/>
      <c r="G63" s="54"/>
      <c r="H63" s="54"/>
      <c r="I63" s="53"/>
      <c r="J63" s="29">
        <f t="shared" si="0"/>
        <v>0</v>
      </c>
      <c r="K63" s="32"/>
    </row>
    <row r="64" spans="1:11" ht="216" customHeight="1" x14ac:dyDescent="0.45">
      <c r="A64" s="29"/>
      <c r="B64" s="29"/>
      <c r="C64" s="29"/>
      <c r="D64" s="32"/>
      <c r="E64" s="32"/>
      <c r="F64" s="54"/>
      <c r="G64" s="54"/>
      <c r="H64" s="54"/>
      <c r="I64" s="53"/>
      <c r="J64" s="29">
        <f t="shared" si="0"/>
        <v>0</v>
      </c>
      <c r="K64" s="32"/>
    </row>
    <row r="65" spans="1:11" ht="216" customHeight="1" x14ac:dyDescent="0.45">
      <c r="A65" s="29"/>
      <c r="B65" s="29"/>
      <c r="C65" s="29"/>
      <c r="D65" s="32"/>
      <c r="E65" s="32"/>
      <c r="F65" s="54"/>
      <c r="G65" s="54"/>
      <c r="H65" s="54"/>
      <c r="I65" s="53"/>
      <c r="J65" s="29">
        <f t="shared" si="0"/>
        <v>0</v>
      </c>
      <c r="K65" s="32"/>
    </row>
    <row r="66" spans="1:11" ht="216" customHeight="1" x14ac:dyDescent="0.45">
      <c r="A66" s="29"/>
      <c r="B66" s="29"/>
      <c r="C66" s="29"/>
      <c r="D66" s="32"/>
      <c r="E66" s="32"/>
      <c r="F66" s="54"/>
      <c r="G66" s="54"/>
      <c r="H66" s="54"/>
      <c r="I66" s="53"/>
      <c r="J66" s="29">
        <f t="shared" si="0"/>
        <v>0</v>
      </c>
      <c r="K66" s="32"/>
    </row>
    <row r="67" spans="1:11" ht="216" customHeight="1" x14ac:dyDescent="0.45">
      <c r="A67" s="29"/>
      <c r="B67" s="29"/>
      <c r="C67" s="29"/>
      <c r="D67" s="32"/>
      <c r="E67" s="32"/>
      <c r="F67" s="54"/>
      <c r="G67" s="54"/>
      <c r="H67" s="54"/>
      <c r="I67" s="53"/>
      <c r="J67" s="29">
        <f t="shared" si="0"/>
        <v>0</v>
      </c>
      <c r="K67" s="32"/>
    </row>
    <row r="68" spans="1:11" ht="216" customHeight="1" x14ac:dyDescent="0.45">
      <c r="A68" s="29"/>
      <c r="B68" s="29"/>
      <c r="C68" s="29"/>
      <c r="D68" s="32"/>
      <c r="E68" s="32"/>
      <c r="F68" s="54"/>
      <c r="G68" s="54"/>
      <c r="H68" s="54"/>
      <c r="I68" s="53"/>
      <c r="J68" s="29">
        <f t="shared" si="0"/>
        <v>0</v>
      </c>
      <c r="K68" s="32"/>
    </row>
    <row r="69" spans="1:11" ht="216" customHeight="1" x14ac:dyDescent="0.45">
      <c r="A69" s="29"/>
      <c r="B69" s="29"/>
      <c r="C69" s="29"/>
      <c r="D69" s="32"/>
      <c r="E69" s="32"/>
      <c r="F69" s="54"/>
      <c r="G69" s="54"/>
      <c r="H69" s="54"/>
      <c r="I69" s="53"/>
      <c r="J69" s="29">
        <f t="shared" si="0"/>
        <v>0</v>
      </c>
      <c r="K69" s="32"/>
    </row>
    <row r="70" spans="1:11" ht="216" customHeight="1" x14ac:dyDescent="0.45">
      <c r="A70" s="29"/>
      <c r="B70" s="29"/>
      <c r="C70" s="29"/>
      <c r="D70" s="32"/>
      <c r="E70" s="32"/>
      <c r="F70" s="54"/>
      <c r="G70" s="54"/>
      <c r="H70" s="54"/>
      <c r="I70" s="53"/>
      <c r="J70" s="29">
        <f t="shared" si="0"/>
        <v>0</v>
      </c>
      <c r="K70" s="62"/>
    </row>
    <row r="71" spans="1:11" ht="216" customHeight="1" x14ac:dyDescent="0.45">
      <c r="A71" s="29"/>
      <c r="B71" s="29"/>
      <c r="C71" s="29"/>
      <c r="D71" s="32"/>
      <c r="E71" s="32"/>
      <c r="F71" s="54"/>
      <c r="G71" s="54"/>
      <c r="H71" s="54"/>
      <c r="I71" s="53"/>
      <c r="J71" s="29">
        <f t="shared" si="0"/>
        <v>0</v>
      </c>
      <c r="K71" s="62"/>
    </row>
    <row r="72" spans="1:11" ht="216" customHeight="1" x14ac:dyDescent="0.45">
      <c r="A72" s="29"/>
      <c r="B72" s="29"/>
      <c r="C72" s="29"/>
      <c r="D72" s="32"/>
      <c r="E72" s="32"/>
      <c r="F72" s="54"/>
      <c r="G72" s="54"/>
      <c r="H72" s="54"/>
      <c r="I72" s="53"/>
      <c r="J72" s="29">
        <f t="shared" si="0"/>
        <v>0</v>
      </c>
      <c r="K72" s="62"/>
    </row>
    <row r="73" spans="1:11" ht="216" customHeight="1" x14ac:dyDescent="0.45">
      <c r="A73" s="29"/>
      <c r="B73" s="29"/>
      <c r="C73" s="29"/>
      <c r="D73" s="32"/>
      <c r="E73" s="32"/>
      <c r="F73" s="54"/>
      <c r="G73" s="54"/>
      <c r="H73" s="54"/>
      <c r="I73" s="53"/>
      <c r="J73" s="29">
        <f t="shared" si="0"/>
        <v>0</v>
      </c>
      <c r="K73" s="62"/>
    </row>
    <row r="74" spans="1:11" ht="216" customHeight="1" x14ac:dyDescent="0.45">
      <c r="A74" s="29"/>
      <c r="B74" s="29"/>
      <c r="C74" s="29"/>
      <c r="D74" s="32"/>
      <c r="E74" s="32"/>
      <c r="F74" s="54"/>
      <c r="G74" s="54"/>
      <c r="H74" s="54"/>
      <c r="I74" s="53"/>
      <c r="J74" s="29">
        <f t="shared" si="0"/>
        <v>0</v>
      </c>
      <c r="K74" s="62"/>
    </row>
    <row r="75" spans="1:11" ht="216" customHeight="1" x14ac:dyDescent="0.45">
      <c r="A75" s="29"/>
      <c r="B75" s="29"/>
      <c r="C75" s="29"/>
      <c r="D75" s="32"/>
      <c r="E75" s="32"/>
      <c r="F75" s="54"/>
      <c r="G75" s="54"/>
      <c r="H75" s="54"/>
      <c r="I75" s="53"/>
      <c r="J75" s="29">
        <f t="shared" si="0"/>
        <v>0</v>
      </c>
      <c r="K75" s="62"/>
    </row>
    <row r="76" spans="1:11" ht="216" customHeight="1" x14ac:dyDescent="0.45">
      <c r="A76" s="29"/>
      <c r="B76" s="29"/>
      <c r="C76" s="29"/>
      <c r="D76" s="32"/>
      <c r="E76" s="32"/>
      <c r="F76" s="54"/>
      <c r="G76" s="54"/>
      <c r="H76" s="54"/>
      <c r="I76" s="53"/>
      <c r="J76" s="29">
        <f t="shared" si="0"/>
        <v>0</v>
      </c>
      <c r="K76" s="62"/>
    </row>
    <row r="77" spans="1:11" ht="216" customHeight="1" x14ac:dyDescent="0.45">
      <c r="A77" s="29"/>
      <c r="B77" s="29"/>
      <c r="C77" s="29"/>
      <c r="D77" s="32"/>
      <c r="E77" s="32"/>
      <c r="F77" s="54"/>
      <c r="G77" s="54"/>
      <c r="H77" s="54"/>
      <c r="I77" s="53"/>
      <c r="J77" s="29">
        <f t="shared" si="0"/>
        <v>0</v>
      </c>
      <c r="K77" s="62"/>
    </row>
    <row r="78" spans="1:11" ht="216" customHeight="1" x14ac:dyDescent="0.45">
      <c r="A78" s="29"/>
      <c r="B78" s="29"/>
      <c r="C78" s="29"/>
      <c r="D78" s="32"/>
      <c r="E78" s="32"/>
      <c r="F78" s="54"/>
      <c r="G78" s="54"/>
      <c r="H78" s="54"/>
      <c r="I78" s="53"/>
      <c r="J78" s="29">
        <f t="shared" si="0"/>
        <v>0</v>
      </c>
      <c r="K78" s="62"/>
    </row>
    <row r="79" spans="1:11" ht="216" customHeight="1" x14ac:dyDescent="0.45">
      <c r="A79" s="29"/>
      <c r="B79" s="29"/>
      <c r="C79" s="29"/>
      <c r="D79" s="32"/>
      <c r="E79" s="32"/>
      <c r="F79" s="54"/>
      <c r="G79" s="54"/>
      <c r="H79" s="54"/>
      <c r="I79" s="53"/>
      <c r="J79" s="29">
        <f t="shared" si="0"/>
        <v>0</v>
      </c>
      <c r="K79" s="62"/>
    </row>
    <row r="80" spans="1:11" ht="216" customHeight="1" x14ac:dyDescent="0.45">
      <c r="A80" s="29"/>
      <c r="B80" s="29"/>
      <c r="C80" s="29"/>
      <c r="D80" s="32"/>
      <c r="E80" s="32"/>
      <c r="F80" s="54"/>
      <c r="G80" s="54"/>
      <c r="H80" s="54"/>
      <c r="I80" s="53"/>
      <c r="J80" s="29">
        <f t="shared" si="0"/>
        <v>0</v>
      </c>
      <c r="K80" s="62"/>
    </row>
    <row r="81" spans="1:11" ht="216" customHeight="1" x14ac:dyDescent="0.45">
      <c r="A81" s="29"/>
      <c r="B81" s="29"/>
      <c r="C81" s="29"/>
      <c r="D81" s="32"/>
      <c r="E81" s="32"/>
      <c r="F81" s="54"/>
      <c r="G81" s="54"/>
      <c r="H81" s="54"/>
      <c r="I81" s="53"/>
      <c r="J81" s="29">
        <f t="shared" si="0"/>
        <v>0</v>
      </c>
      <c r="K81" s="62"/>
    </row>
    <row r="82" spans="1:11" ht="216" customHeight="1" x14ac:dyDescent="0.45">
      <c r="A82" s="29"/>
      <c r="B82" s="29"/>
      <c r="C82" s="29"/>
      <c r="D82" s="32"/>
      <c r="E82" s="32"/>
      <c r="F82" s="54"/>
      <c r="G82" s="54"/>
      <c r="H82" s="54"/>
      <c r="I82" s="53"/>
      <c r="J82" s="29">
        <f t="shared" si="0"/>
        <v>0</v>
      </c>
      <c r="K82" s="62"/>
    </row>
    <row r="83" spans="1:11" ht="216" customHeight="1" x14ac:dyDescent="0.45">
      <c r="A83" s="29"/>
      <c r="B83" s="29"/>
      <c r="C83" s="29"/>
      <c r="D83" s="32"/>
      <c r="E83" s="32"/>
      <c r="F83" s="54"/>
      <c r="G83" s="54"/>
      <c r="H83" s="54"/>
      <c r="I83" s="53"/>
      <c r="J83" s="29">
        <f t="shared" si="0"/>
        <v>0</v>
      </c>
      <c r="K83" s="62"/>
    </row>
    <row r="84" spans="1:11" ht="216" customHeight="1" x14ac:dyDescent="0.45">
      <c r="A84" s="29"/>
      <c r="B84" s="29"/>
      <c r="C84" s="29"/>
      <c r="D84" s="32"/>
      <c r="E84" s="32"/>
      <c r="F84" s="54"/>
      <c r="G84" s="54"/>
      <c r="H84" s="54"/>
      <c r="I84" s="53"/>
      <c r="J84" s="29">
        <f t="shared" si="0"/>
        <v>0</v>
      </c>
      <c r="K84" s="62"/>
    </row>
    <row r="85" spans="1:11" ht="216" customHeight="1" x14ac:dyDescent="0.45">
      <c r="A85" s="29"/>
      <c r="B85" s="29"/>
      <c r="C85" s="29"/>
      <c r="D85" s="32"/>
      <c r="E85" s="32"/>
      <c r="F85" s="54"/>
      <c r="G85" s="54"/>
      <c r="H85" s="54"/>
      <c r="I85" s="53"/>
      <c r="J85" s="29">
        <f t="shared" si="0"/>
        <v>0</v>
      </c>
      <c r="K85" s="62"/>
    </row>
    <row r="86" spans="1:11" ht="216" customHeight="1" x14ac:dyDescent="0.45">
      <c r="A86" s="29"/>
      <c r="B86" s="29"/>
      <c r="C86" s="29"/>
      <c r="D86" s="32"/>
      <c r="E86" s="32"/>
      <c r="F86" s="54"/>
      <c r="G86" s="54"/>
      <c r="H86" s="54"/>
      <c r="I86" s="53"/>
      <c r="J86" s="29">
        <f t="shared" si="0"/>
        <v>0</v>
      </c>
      <c r="K86" s="62"/>
    </row>
    <row r="87" spans="1:11" ht="216" customHeight="1" x14ac:dyDescent="0.45">
      <c r="A87" s="29"/>
      <c r="B87" s="29"/>
      <c r="C87" s="29"/>
      <c r="D87" s="32"/>
      <c r="E87" s="32"/>
      <c r="F87" s="54"/>
      <c r="G87" s="54"/>
      <c r="H87" s="54"/>
      <c r="I87" s="53"/>
      <c r="J87" s="29">
        <f t="shared" si="0"/>
        <v>0</v>
      </c>
      <c r="K87" s="62"/>
    </row>
    <row r="88" spans="1:11" ht="216" customHeight="1" x14ac:dyDescent="0.45">
      <c r="A88" s="29"/>
      <c r="B88" s="29"/>
      <c r="C88" s="29"/>
      <c r="D88" s="32"/>
      <c r="E88" s="32"/>
      <c r="F88" s="54"/>
      <c r="G88" s="54"/>
      <c r="H88" s="54"/>
      <c r="I88" s="53"/>
      <c r="J88" s="29">
        <f t="shared" si="0"/>
        <v>0</v>
      </c>
      <c r="K88" s="62"/>
    </row>
    <row r="89" spans="1:11" ht="216" customHeight="1" x14ac:dyDescent="0.45">
      <c r="A89" s="29"/>
      <c r="B89" s="29"/>
      <c r="C89" s="29"/>
      <c r="D89" s="32"/>
      <c r="E89" s="32"/>
      <c r="F89" s="54"/>
      <c r="G89" s="54"/>
      <c r="H89" s="54"/>
      <c r="I89" s="53"/>
      <c r="J89" s="29">
        <f t="shared" si="0"/>
        <v>0</v>
      </c>
      <c r="K89" s="62"/>
    </row>
    <row r="90" spans="1:11" ht="216" customHeight="1" x14ac:dyDescent="0.45">
      <c r="A90" s="29"/>
      <c r="B90" s="29"/>
      <c r="C90" s="29"/>
      <c r="D90" s="32"/>
      <c r="E90" s="32"/>
      <c r="F90" s="54"/>
      <c r="G90" s="54"/>
      <c r="H90" s="54"/>
      <c r="I90" s="53"/>
      <c r="J90" s="29">
        <f t="shared" si="0"/>
        <v>0</v>
      </c>
      <c r="K90" s="62"/>
    </row>
    <row r="91" spans="1:11" ht="216" customHeight="1" x14ac:dyDescent="0.45">
      <c r="A91" s="29"/>
      <c r="B91" s="29"/>
      <c r="C91" s="29"/>
      <c r="D91" s="32"/>
      <c r="E91" s="32"/>
      <c r="F91" s="54"/>
      <c r="G91" s="54"/>
      <c r="H91" s="54"/>
      <c r="I91" s="53"/>
      <c r="J91" s="29">
        <f t="shared" si="0"/>
        <v>0</v>
      </c>
      <c r="K91" s="62"/>
    </row>
    <row r="92" spans="1:11" ht="216" customHeight="1" x14ac:dyDescent="0.45">
      <c r="A92" s="29"/>
      <c r="B92" s="29"/>
      <c r="C92" s="29"/>
      <c r="D92" s="32"/>
      <c r="E92" s="32"/>
      <c r="F92" s="54"/>
      <c r="G92" s="54"/>
      <c r="H92" s="54"/>
      <c r="I92" s="53"/>
      <c r="J92" s="29">
        <f t="shared" si="0"/>
        <v>0</v>
      </c>
      <c r="K92" s="62"/>
    </row>
    <row r="93" spans="1:11" ht="216" customHeight="1" x14ac:dyDescent="0.45">
      <c r="A93" s="29"/>
      <c r="B93" s="29"/>
      <c r="C93" s="29"/>
      <c r="D93" s="32"/>
      <c r="E93" s="32"/>
      <c r="F93" s="54"/>
      <c r="G93" s="54"/>
      <c r="H93" s="54"/>
      <c r="I93" s="53"/>
      <c r="J93" s="29">
        <f t="shared" si="0"/>
        <v>0</v>
      </c>
      <c r="K93" s="62"/>
    </row>
    <row r="94" spans="1:11" ht="216" customHeight="1" x14ac:dyDescent="0.45">
      <c r="A94" s="29"/>
      <c r="B94" s="29"/>
      <c r="C94" s="29"/>
      <c r="D94" s="32"/>
      <c r="E94" s="32"/>
      <c r="F94" s="54"/>
      <c r="G94" s="54"/>
      <c r="H94" s="54"/>
      <c r="I94" s="53"/>
      <c r="J94" s="29">
        <f t="shared" si="0"/>
        <v>0</v>
      </c>
      <c r="K94" s="62"/>
    </row>
    <row r="95" spans="1:11" ht="216" customHeight="1" x14ac:dyDescent="0.45">
      <c r="A95" s="29"/>
      <c r="B95" s="29"/>
      <c r="C95" s="29"/>
      <c r="D95" s="32"/>
      <c r="E95" s="32"/>
      <c r="F95" s="54"/>
      <c r="G95" s="54"/>
      <c r="H95" s="54"/>
      <c r="I95" s="53"/>
      <c r="J95" s="29">
        <f t="shared" si="0"/>
        <v>0</v>
      </c>
      <c r="K95" s="62"/>
    </row>
    <row r="96" spans="1:11" ht="216" customHeight="1" x14ac:dyDescent="0.45">
      <c r="A96" s="29"/>
      <c r="B96" s="29"/>
      <c r="C96" s="29"/>
      <c r="D96" s="32"/>
      <c r="E96" s="32"/>
      <c r="F96" s="54"/>
      <c r="G96" s="54"/>
      <c r="H96" s="54"/>
      <c r="I96" s="53"/>
      <c r="J96" s="29">
        <f t="shared" si="0"/>
        <v>0</v>
      </c>
      <c r="K96" s="62"/>
    </row>
    <row r="97" spans="1:11" ht="216" customHeight="1" x14ac:dyDescent="0.45">
      <c r="A97" s="29"/>
      <c r="B97" s="29"/>
      <c r="C97" s="29"/>
      <c r="D97" s="32"/>
      <c r="E97" s="32"/>
      <c r="F97" s="54"/>
      <c r="G97" s="54"/>
      <c r="H97" s="54"/>
      <c r="I97" s="53"/>
      <c r="J97" s="29">
        <f t="shared" si="0"/>
        <v>0</v>
      </c>
      <c r="K97" s="62"/>
    </row>
    <row r="98" spans="1:11" ht="216" customHeight="1" x14ac:dyDescent="0.45">
      <c r="A98" s="29"/>
      <c r="B98" s="29"/>
      <c r="C98" s="29"/>
      <c r="D98" s="32"/>
      <c r="E98" s="32"/>
      <c r="F98" s="54"/>
      <c r="G98" s="54"/>
      <c r="H98" s="54"/>
      <c r="I98" s="53"/>
      <c r="J98" s="29">
        <f t="shared" si="0"/>
        <v>0</v>
      </c>
      <c r="K98" s="62"/>
    </row>
    <row r="99" spans="1:11" ht="216" customHeight="1" x14ac:dyDescent="0.45">
      <c r="A99" s="29"/>
      <c r="B99" s="29"/>
      <c r="C99" s="29"/>
      <c r="D99" s="32"/>
      <c r="E99" s="32"/>
      <c r="F99" s="54"/>
      <c r="G99" s="54"/>
      <c r="H99" s="54"/>
      <c r="I99" s="53"/>
      <c r="J99" s="29">
        <f t="shared" si="0"/>
        <v>0</v>
      </c>
      <c r="K99" s="62"/>
    </row>
    <row r="100" spans="1:11" ht="216" customHeight="1" x14ac:dyDescent="0.45">
      <c r="A100" s="29"/>
      <c r="B100" s="29"/>
      <c r="C100" s="29"/>
      <c r="D100" s="32"/>
      <c r="E100" s="32"/>
      <c r="F100" s="54"/>
      <c r="G100" s="54"/>
      <c r="H100" s="54"/>
      <c r="I100" s="53"/>
      <c r="J100" s="29">
        <f t="shared" ref="J100:J163" si="1">IF(
 OR(G100="x",G100="X",H100="x",H100="X"),
 0,
 IF(
  OR(F100="x",F100="X"),
  IF(C100="Básico",5,
   IF(C100="Inicial",2,
    IF(C100="Intermedio",3,
     IF(C100="Avanzado",4,0)
    )
   )
  ),
 0
 )
)</f>
        <v>0</v>
      </c>
      <c r="K100" s="62"/>
    </row>
    <row r="101" spans="1:11" ht="216" customHeight="1" x14ac:dyDescent="0.45">
      <c r="A101" s="29"/>
      <c r="B101" s="29"/>
      <c r="C101" s="29"/>
      <c r="D101" s="32"/>
      <c r="E101" s="32"/>
      <c r="F101" s="54"/>
      <c r="G101" s="54"/>
      <c r="H101" s="54"/>
      <c r="I101" s="53"/>
      <c r="J101" s="29">
        <f t="shared" si="1"/>
        <v>0</v>
      </c>
      <c r="K101" s="62"/>
    </row>
    <row r="102" spans="1:11" ht="216" customHeight="1" x14ac:dyDescent="0.45">
      <c r="A102" s="29"/>
      <c r="B102" s="29"/>
      <c r="C102" s="29"/>
      <c r="D102" s="32"/>
      <c r="E102" s="32"/>
      <c r="F102" s="54"/>
      <c r="G102" s="54"/>
      <c r="H102" s="54"/>
      <c r="I102" s="53"/>
      <c r="J102" s="29">
        <f t="shared" si="1"/>
        <v>0</v>
      </c>
      <c r="K102" s="62"/>
    </row>
    <row r="103" spans="1:11" ht="216" customHeight="1" x14ac:dyDescent="0.45">
      <c r="A103" s="29"/>
      <c r="B103" s="29"/>
      <c r="C103" s="29"/>
      <c r="D103" s="32"/>
      <c r="E103" s="32"/>
      <c r="F103" s="54"/>
      <c r="G103" s="54"/>
      <c r="H103" s="54"/>
      <c r="I103" s="53"/>
      <c r="J103" s="29">
        <f t="shared" si="1"/>
        <v>0</v>
      </c>
      <c r="K103" s="62"/>
    </row>
    <row r="104" spans="1:11" ht="216" customHeight="1" x14ac:dyDescent="0.45">
      <c r="A104" s="29"/>
      <c r="B104" s="29"/>
      <c r="C104" s="29"/>
      <c r="D104" s="32"/>
      <c r="E104" s="32"/>
      <c r="F104" s="54"/>
      <c r="G104" s="54"/>
      <c r="H104" s="54"/>
      <c r="I104" s="53"/>
      <c r="J104" s="29">
        <f t="shared" si="1"/>
        <v>0</v>
      </c>
      <c r="K104" s="62"/>
    </row>
    <row r="105" spans="1:11" ht="216" customHeight="1" x14ac:dyDescent="0.45">
      <c r="A105" s="29"/>
      <c r="B105" s="29"/>
      <c r="C105" s="29"/>
      <c r="D105" s="32"/>
      <c r="E105" s="32"/>
      <c r="F105" s="54"/>
      <c r="G105" s="54"/>
      <c r="H105" s="54"/>
      <c r="I105" s="53"/>
      <c r="J105" s="29">
        <f t="shared" si="1"/>
        <v>0</v>
      </c>
      <c r="K105" s="62"/>
    </row>
    <row r="106" spans="1:11" ht="216" customHeight="1" x14ac:dyDescent="0.45">
      <c r="A106" s="29"/>
      <c r="B106" s="29"/>
      <c r="C106" s="29"/>
      <c r="D106" s="32"/>
      <c r="E106" s="32"/>
      <c r="F106" s="54"/>
      <c r="G106" s="54"/>
      <c r="H106" s="54"/>
      <c r="I106" s="53"/>
      <c r="J106" s="29">
        <f t="shared" si="1"/>
        <v>0</v>
      </c>
      <c r="K106" s="62"/>
    </row>
    <row r="107" spans="1:11" ht="216" customHeight="1" x14ac:dyDescent="0.45">
      <c r="A107" s="29"/>
      <c r="B107" s="29"/>
      <c r="C107" s="29"/>
      <c r="D107" s="32"/>
      <c r="E107" s="32"/>
      <c r="F107" s="54"/>
      <c r="G107" s="54"/>
      <c r="H107" s="54"/>
      <c r="I107" s="53"/>
      <c r="J107" s="29">
        <f t="shared" si="1"/>
        <v>0</v>
      </c>
      <c r="K107" s="62"/>
    </row>
    <row r="108" spans="1:11" ht="216" customHeight="1" x14ac:dyDescent="0.45">
      <c r="A108" s="29"/>
      <c r="B108" s="29"/>
      <c r="C108" s="29"/>
      <c r="D108" s="32"/>
      <c r="E108" s="32"/>
      <c r="F108" s="54"/>
      <c r="G108" s="54"/>
      <c r="H108" s="54"/>
      <c r="I108" s="53"/>
      <c r="J108" s="29">
        <f t="shared" si="1"/>
        <v>0</v>
      </c>
      <c r="K108" s="62"/>
    </row>
    <row r="109" spans="1:11" ht="216" customHeight="1" x14ac:dyDescent="0.45">
      <c r="A109" s="29"/>
      <c r="B109" s="29"/>
      <c r="C109" s="29"/>
      <c r="D109" s="32"/>
      <c r="E109" s="32"/>
      <c r="F109" s="54"/>
      <c r="G109" s="54"/>
      <c r="H109" s="54"/>
      <c r="I109" s="53"/>
      <c r="J109" s="29">
        <f t="shared" si="1"/>
        <v>0</v>
      </c>
      <c r="K109" s="62"/>
    </row>
    <row r="110" spans="1:11" ht="216" customHeight="1" x14ac:dyDescent="0.45">
      <c r="A110" s="29"/>
      <c r="B110" s="29"/>
      <c r="C110" s="29"/>
      <c r="D110" s="32"/>
      <c r="E110" s="32"/>
      <c r="F110" s="54"/>
      <c r="G110" s="54"/>
      <c r="H110" s="54"/>
      <c r="I110" s="53"/>
      <c r="J110" s="29">
        <f t="shared" si="1"/>
        <v>0</v>
      </c>
      <c r="K110" s="62"/>
    </row>
    <row r="111" spans="1:11" ht="216" customHeight="1" x14ac:dyDescent="0.45">
      <c r="A111" s="29"/>
      <c r="B111" s="29"/>
      <c r="C111" s="29"/>
      <c r="D111" s="32"/>
      <c r="E111" s="32"/>
      <c r="F111" s="54"/>
      <c r="G111" s="54"/>
      <c r="H111" s="54"/>
      <c r="I111" s="53"/>
      <c r="J111" s="29">
        <f t="shared" si="1"/>
        <v>0</v>
      </c>
      <c r="K111" s="62"/>
    </row>
    <row r="112" spans="1:11" ht="216" customHeight="1" x14ac:dyDescent="0.45">
      <c r="A112" s="29"/>
      <c r="B112" s="29"/>
      <c r="C112" s="29"/>
      <c r="D112" s="32"/>
      <c r="E112" s="32"/>
      <c r="F112" s="54"/>
      <c r="G112" s="54"/>
      <c r="H112" s="54"/>
      <c r="I112" s="53"/>
      <c r="J112" s="29">
        <f t="shared" si="1"/>
        <v>0</v>
      </c>
      <c r="K112" s="62"/>
    </row>
    <row r="113" spans="1:11" ht="216" customHeight="1" x14ac:dyDescent="0.45">
      <c r="A113" s="29"/>
      <c r="B113" s="29"/>
      <c r="C113" s="29"/>
      <c r="D113" s="32"/>
      <c r="E113" s="32"/>
      <c r="F113" s="54"/>
      <c r="G113" s="54"/>
      <c r="H113" s="54"/>
      <c r="I113" s="53"/>
      <c r="J113" s="29">
        <f t="shared" si="1"/>
        <v>0</v>
      </c>
      <c r="K113" s="62"/>
    </row>
    <row r="114" spans="1:11" ht="216" customHeight="1" x14ac:dyDescent="0.45">
      <c r="A114" s="29"/>
      <c r="B114" s="29"/>
      <c r="C114" s="29"/>
      <c r="D114" s="32"/>
      <c r="E114" s="32"/>
      <c r="F114" s="54"/>
      <c r="G114" s="54"/>
      <c r="H114" s="54"/>
      <c r="I114" s="53"/>
      <c r="J114" s="29">
        <f t="shared" si="1"/>
        <v>0</v>
      </c>
      <c r="K114" s="62"/>
    </row>
    <row r="115" spans="1:11" ht="216" customHeight="1" x14ac:dyDescent="0.45">
      <c r="A115" s="29"/>
      <c r="B115" s="29"/>
      <c r="C115" s="29"/>
      <c r="D115" s="32"/>
      <c r="E115" s="32"/>
      <c r="F115" s="54"/>
      <c r="G115" s="54"/>
      <c r="H115" s="54"/>
      <c r="I115" s="53"/>
      <c r="J115" s="29">
        <f t="shared" si="1"/>
        <v>0</v>
      </c>
      <c r="K115" s="62"/>
    </row>
    <row r="116" spans="1:11" ht="216" customHeight="1" x14ac:dyDescent="0.45">
      <c r="A116" s="29"/>
      <c r="B116" s="29"/>
      <c r="C116" s="29"/>
      <c r="D116" s="32"/>
      <c r="E116" s="32"/>
      <c r="F116" s="54"/>
      <c r="G116" s="54"/>
      <c r="H116" s="54"/>
      <c r="I116" s="53"/>
      <c r="J116" s="29">
        <f t="shared" si="1"/>
        <v>0</v>
      </c>
      <c r="K116" s="62"/>
    </row>
    <row r="117" spans="1:11" ht="216" customHeight="1" x14ac:dyDescent="0.45">
      <c r="A117" s="29"/>
      <c r="B117" s="29"/>
      <c r="C117" s="29"/>
      <c r="D117" s="32"/>
      <c r="E117" s="32"/>
      <c r="F117" s="54"/>
      <c r="G117" s="54"/>
      <c r="H117" s="54"/>
      <c r="I117" s="53"/>
      <c r="J117" s="29">
        <f t="shared" si="1"/>
        <v>0</v>
      </c>
      <c r="K117" s="62"/>
    </row>
    <row r="118" spans="1:11" ht="216" customHeight="1" x14ac:dyDescent="0.45">
      <c r="A118" s="29"/>
      <c r="B118" s="29"/>
      <c r="C118" s="29"/>
      <c r="D118" s="32"/>
      <c r="E118" s="32"/>
      <c r="F118" s="54"/>
      <c r="G118" s="54"/>
      <c r="H118" s="54"/>
      <c r="I118" s="53"/>
      <c r="J118" s="29">
        <f t="shared" si="1"/>
        <v>0</v>
      </c>
      <c r="K118" s="62"/>
    </row>
    <row r="119" spans="1:11" ht="216" customHeight="1" x14ac:dyDescent="0.45">
      <c r="A119" s="29"/>
      <c r="B119" s="29"/>
      <c r="C119" s="29"/>
      <c r="D119" s="32"/>
      <c r="E119" s="32"/>
      <c r="F119" s="54"/>
      <c r="G119" s="54"/>
      <c r="H119" s="54"/>
      <c r="I119" s="53"/>
      <c r="J119" s="29">
        <f t="shared" si="1"/>
        <v>0</v>
      </c>
      <c r="K119" s="62"/>
    </row>
    <row r="120" spans="1:11" ht="216" customHeight="1" x14ac:dyDescent="0.45">
      <c r="A120" s="29"/>
      <c r="B120" s="29"/>
      <c r="C120" s="29"/>
      <c r="D120" s="32"/>
      <c r="E120" s="32"/>
      <c r="F120" s="54"/>
      <c r="G120" s="54"/>
      <c r="H120" s="54"/>
      <c r="I120" s="53"/>
      <c r="J120" s="29">
        <f t="shared" si="1"/>
        <v>0</v>
      </c>
      <c r="K120" s="62"/>
    </row>
    <row r="121" spans="1:11" ht="216" customHeight="1" x14ac:dyDescent="0.45">
      <c r="A121" s="29"/>
      <c r="B121" s="29"/>
      <c r="C121" s="29"/>
      <c r="D121" s="32"/>
      <c r="E121" s="32"/>
      <c r="F121" s="54"/>
      <c r="G121" s="54"/>
      <c r="H121" s="54"/>
      <c r="I121" s="53"/>
      <c r="J121" s="29">
        <f t="shared" si="1"/>
        <v>0</v>
      </c>
      <c r="K121" s="62"/>
    </row>
    <row r="122" spans="1:11" ht="216" customHeight="1" x14ac:dyDescent="0.45">
      <c r="A122" s="29"/>
      <c r="B122" s="29"/>
      <c r="C122" s="29"/>
      <c r="D122" s="32"/>
      <c r="E122" s="32"/>
      <c r="F122" s="54"/>
      <c r="G122" s="54"/>
      <c r="H122" s="54"/>
      <c r="I122" s="53"/>
      <c r="J122" s="29">
        <f t="shared" si="1"/>
        <v>0</v>
      </c>
      <c r="K122" s="62"/>
    </row>
    <row r="123" spans="1:11" ht="216" customHeight="1" x14ac:dyDescent="0.45">
      <c r="A123" s="29"/>
      <c r="B123" s="29"/>
      <c r="C123" s="29"/>
      <c r="D123" s="32"/>
      <c r="E123" s="32"/>
      <c r="F123" s="54"/>
      <c r="G123" s="54"/>
      <c r="H123" s="54"/>
      <c r="I123" s="53"/>
      <c r="J123" s="29">
        <f t="shared" si="1"/>
        <v>0</v>
      </c>
      <c r="K123" s="62"/>
    </row>
    <row r="124" spans="1:11" ht="216" customHeight="1" x14ac:dyDescent="0.45">
      <c r="A124" s="29"/>
      <c r="B124" s="29"/>
      <c r="C124" s="29"/>
      <c r="D124" s="32"/>
      <c r="E124" s="32"/>
      <c r="F124" s="54"/>
      <c r="G124" s="54"/>
      <c r="H124" s="54"/>
      <c r="I124" s="53"/>
      <c r="J124" s="29">
        <f t="shared" si="1"/>
        <v>0</v>
      </c>
      <c r="K124" s="62"/>
    </row>
    <row r="125" spans="1:11" ht="216" customHeight="1" x14ac:dyDescent="0.45">
      <c r="A125" s="29"/>
      <c r="B125" s="29"/>
      <c r="C125" s="29"/>
      <c r="D125" s="32"/>
      <c r="E125" s="32"/>
      <c r="F125" s="54"/>
      <c r="G125" s="54"/>
      <c r="H125" s="54"/>
      <c r="I125" s="53"/>
      <c r="J125" s="29">
        <f t="shared" si="1"/>
        <v>0</v>
      </c>
      <c r="K125" s="62"/>
    </row>
    <row r="126" spans="1:11" ht="216" customHeight="1" x14ac:dyDescent="0.45">
      <c r="A126" s="29"/>
      <c r="B126" s="29"/>
      <c r="C126" s="29"/>
      <c r="D126" s="32"/>
      <c r="E126" s="32"/>
      <c r="F126" s="54"/>
      <c r="G126" s="54"/>
      <c r="H126" s="54"/>
      <c r="I126" s="53"/>
      <c r="J126" s="29">
        <f t="shared" si="1"/>
        <v>0</v>
      </c>
      <c r="K126" s="62"/>
    </row>
    <row r="127" spans="1:11" ht="216" customHeight="1" x14ac:dyDescent="0.45">
      <c r="A127" s="29"/>
      <c r="B127" s="29"/>
      <c r="C127" s="29"/>
      <c r="D127" s="32"/>
      <c r="E127" s="32"/>
      <c r="F127" s="54"/>
      <c r="G127" s="54"/>
      <c r="H127" s="54"/>
      <c r="I127" s="53"/>
      <c r="J127" s="29">
        <f t="shared" si="1"/>
        <v>0</v>
      </c>
      <c r="K127" s="62"/>
    </row>
    <row r="128" spans="1:11" ht="216" customHeight="1" x14ac:dyDescent="0.45">
      <c r="A128" s="29"/>
      <c r="B128" s="29"/>
      <c r="C128" s="29"/>
      <c r="D128" s="32"/>
      <c r="E128" s="32"/>
      <c r="F128" s="54"/>
      <c r="G128" s="54"/>
      <c r="H128" s="54"/>
      <c r="I128" s="53"/>
      <c r="J128" s="29">
        <f t="shared" si="1"/>
        <v>0</v>
      </c>
      <c r="K128" s="62"/>
    </row>
    <row r="129" spans="1:11" ht="216" customHeight="1" x14ac:dyDescent="0.45">
      <c r="A129" s="29"/>
      <c r="B129" s="29"/>
      <c r="C129" s="29"/>
      <c r="D129" s="32"/>
      <c r="E129" s="32"/>
      <c r="F129" s="54"/>
      <c r="G129" s="54"/>
      <c r="H129" s="54"/>
      <c r="I129" s="53"/>
      <c r="J129" s="29">
        <f t="shared" si="1"/>
        <v>0</v>
      </c>
      <c r="K129" s="62"/>
    </row>
    <row r="130" spans="1:11" ht="216" customHeight="1" x14ac:dyDescent="0.45">
      <c r="A130" s="29"/>
      <c r="B130" s="29"/>
      <c r="C130" s="29"/>
      <c r="D130" s="32"/>
      <c r="E130" s="32"/>
      <c r="F130" s="54"/>
      <c r="G130" s="54"/>
      <c r="H130" s="54"/>
      <c r="I130" s="53"/>
      <c r="J130" s="29">
        <f t="shared" si="1"/>
        <v>0</v>
      </c>
      <c r="K130" s="62"/>
    </row>
    <row r="131" spans="1:11" ht="216" customHeight="1" x14ac:dyDescent="0.45">
      <c r="A131" s="29"/>
      <c r="B131" s="29"/>
      <c r="C131" s="29"/>
      <c r="D131" s="32"/>
      <c r="E131" s="32"/>
      <c r="F131" s="54"/>
      <c r="G131" s="54"/>
      <c r="H131" s="54"/>
      <c r="I131" s="53"/>
      <c r="J131" s="29">
        <f t="shared" si="1"/>
        <v>0</v>
      </c>
      <c r="K131" s="62"/>
    </row>
    <row r="132" spans="1:11" ht="216" customHeight="1" x14ac:dyDescent="0.45">
      <c r="A132" s="29"/>
      <c r="B132" s="29"/>
      <c r="C132" s="29"/>
      <c r="D132" s="32"/>
      <c r="E132" s="32"/>
      <c r="F132" s="54"/>
      <c r="G132" s="54"/>
      <c r="H132" s="54"/>
      <c r="I132" s="53"/>
      <c r="J132" s="29">
        <f t="shared" si="1"/>
        <v>0</v>
      </c>
      <c r="K132" s="62"/>
    </row>
    <row r="133" spans="1:11" ht="216" customHeight="1" x14ac:dyDescent="0.45">
      <c r="A133" s="29"/>
      <c r="B133" s="29"/>
      <c r="C133" s="29"/>
      <c r="D133" s="32"/>
      <c r="E133" s="32"/>
      <c r="F133" s="54"/>
      <c r="G133" s="54"/>
      <c r="H133" s="54"/>
      <c r="I133" s="53"/>
      <c r="J133" s="29">
        <f t="shared" si="1"/>
        <v>0</v>
      </c>
      <c r="K133" s="62"/>
    </row>
    <row r="134" spans="1:11" ht="216" customHeight="1" x14ac:dyDescent="0.45">
      <c r="A134" s="29"/>
      <c r="B134" s="29"/>
      <c r="C134" s="29"/>
      <c r="D134" s="32"/>
      <c r="E134" s="32"/>
      <c r="F134" s="54"/>
      <c r="G134" s="54"/>
      <c r="H134" s="54"/>
      <c r="I134" s="53"/>
      <c r="J134" s="29">
        <f t="shared" si="1"/>
        <v>0</v>
      </c>
      <c r="K134" s="62"/>
    </row>
    <row r="135" spans="1:11" ht="216" customHeight="1" x14ac:dyDescent="0.45">
      <c r="A135" s="29"/>
      <c r="B135" s="29"/>
      <c r="C135" s="29"/>
      <c r="D135" s="32"/>
      <c r="E135" s="32"/>
      <c r="F135" s="54"/>
      <c r="G135" s="54"/>
      <c r="H135" s="54"/>
      <c r="I135" s="53"/>
      <c r="J135" s="29">
        <f t="shared" si="1"/>
        <v>0</v>
      </c>
      <c r="K135" s="62"/>
    </row>
    <row r="136" spans="1:11" ht="216" customHeight="1" x14ac:dyDescent="0.45">
      <c r="A136" s="29"/>
      <c r="B136" s="29"/>
      <c r="C136" s="29"/>
      <c r="D136" s="32"/>
      <c r="E136" s="32"/>
      <c r="F136" s="54"/>
      <c r="G136" s="54"/>
      <c r="H136" s="54"/>
      <c r="I136" s="53"/>
      <c r="J136" s="29">
        <f t="shared" si="1"/>
        <v>0</v>
      </c>
      <c r="K136" s="62"/>
    </row>
    <row r="137" spans="1:11" ht="216" customHeight="1" x14ac:dyDescent="0.45">
      <c r="A137" s="29"/>
      <c r="B137" s="29"/>
      <c r="C137" s="29"/>
      <c r="D137" s="32"/>
      <c r="E137" s="32"/>
      <c r="F137" s="54"/>
      <c r="G137" s="54"/>
      <c r="H137" s="54"/>
      <c r="I137" s="53"/>
      <c r="J137" s="29">
        <f t="shared" si="1"/>
        <v>0</v>
      </c>
      <c r="K137" s="62"/>
    </row>
    <row r="138" spans="1:11" ht="216" customHeight="1" x14ac:dyDescent="0.45">
      <c r="A138" s="29"/>
      <c r="B138" s="29"/>
      <c r="C138" s="29"/>
      <c r="D138" s="32"/>
      <c r="E138" s="32"/>
      <c r="F138" s="54"/>
      <c r="G138" s="54"/>
      <c r="H138" s="54"/>
      <c r="I138" s="53"/>
      <c r="J138" s="29">
        <f t="shared" si="1"/>
        <v>0</v>
      </c>
      <c r="K138" s="62"/>
    </row>
    <row r="139" spans="1:11" ht="216" customHeight="1" x14ac:dyDescent="0.45">
      <c r="A139" s="29"/>
      <c r="B139" s="29"/>
      <c r="C139" s="29"/>
      <c r="D139" s="32"/>
      <c r="E139" s="32"/>
      <c r="F139" s="54"/>
      <c r="G139" s="54"/>
      <c r="H139" s="54"/>
      <c r="I139" s="53"/>
      <c r="J139" s="29">
        <f t="shared" si="1"/>
        <v>0</v>
      </c>
      <c r="K139" s="62"/>
    </row>
    <row r="140" spans="1:11" ht="216" customHeight="1" x14ac:dyDescent="0.45">
      <c r="A140" s="29"/>
      <c r="B140" s="29"/>
      <c r="C140" s="29"/>
      <c r="D140" s="32"/>
      <c r="E140" s="32"/>
      <c r="F140" s="54"/>
      <c r="G140" s="54"/>
      <c r="H140" s="54"/>
      <c r="I140" s="53"/>
      <c r="J140" s="29">
        <f t="shared" si="1"/>
        <v>0</v>
      </c>
      <c r="K140" s="62"/>
    </row>
    <row r="141" spans="1:11" ht="216" customHeight="1" x14ac:dyDescent="0.45">
      <c r="A141" s="29"/>
      <c r="B141" s="29"/>
      <c r="C141" s="29"/>
      <c r="D141" s="32"/>
      <c r="E141" s="32"/>
      <c r="F141" s="54"/>
      <c r="G141" s="54"/>
      <c r="H141" s="54"/>
      <c r="I141" s="53"/>
      <c r="J141" s="29">
        <f t="shared" si="1"/>
        <v>0</v>
      </c>
      <c r="K141" s="62"/>
    </row>
    <row r="142" spans="1:11" ht="216" customHeight="1" x14ac:dyDescent="0.45">
      <c r="A142" s="29"/>
      <c r="B142" s="29"/>
      <c r="C142" s="29"/>
      <c r="D142" s="32"/>
      <c r="E142" s="32"/>
      <c r="F142" s="54"/>
      <c r="G142" s="54"/>
      <c r="H142" s="54"/>
      <c r="I142" s="53"/>
      <c r="J142" s="29">
        <f t="shared" si="1"/>
        <v>0</v>
      </c>
      <c r="K142" s="62"/>
    </row>
    <row r="143" spans="1:11" s="57" customFormat="1" ht="216" customHeight="1" x14ac:dyDescent="0.5">
      <c r="A143" s="29"/>
      <c r="B143" s="29"/>
      <c r="C143" s="29"/>
      <c r="D143" s="32"/>
      <c r="E143" s="32"/>
      <c r="F143" s="54"/>
      <c r="G143" s="54"/>
      <c r="H143" s="54"/>
      <c r="I143" s="53"/>
      <c r="J143" s="29">
        <f t="shared" si="1"/>
        <v>0</v>
      </c>
      <c r="K143" s="62"/>
    </row>
    <row r="144" spans="1:11" s="57" customFormat="1" ht="216" customHeight="1" x14ac:dyDescent="0.5">
      <c r="A144" s="29"/>
      <c r="B144" s="29"/>
      <c r="C144" s="29"/>
      <c r="D144" s="32"/>
      <c r="E144" s="32"/>
      <c r="F144" s="54"/>
      <c r="G144" s="54"/>
      <c r="H144" s="54"/>
      <c r="I144" s="53"/>
      <c r="J144" s="29">
        <f t="shared" si="1"/>
        <v>0</v>
      </c>
      <c r="K144" s="62"/>
    </row>
    <row r="145" spans="1:11" s="57" customFormat="1" ht="216" customHeight="1" x14ac:dyDescent="0.5">
      <c r="A145" s="29"/>
      <c r="B145" s="29"/>
      <c r="C145" s="29"/>
      <c r="D145" s="32"/>
      <c r="E145" s="32"/>
      <c r="F145" s="54"/>
      <c r="G145" s="54"/>
      <c r="H145" s="54"/>
      <c r="I145" s="53"/>
      <c r="J145" s="29">
        <f t="shared" si="1"/>
        <v>0</v>
      </c>
      <c r="K145" s="62"/>
    </row>
    <row r="146" spans="1:11" s="57" customFormat="1" ht="216" customHeight="1" x14ac:dyDescent="0.5">
      <c r="A146" s="29"/>
      <c r="B146" s="29"/>
      <c r="C146" s="29"/>
      <c r="D146" s="32"/>
      <c r="E146" s="32"/>
      <c r="F146" s="54"/>
      <c r="G146" s="54"/>
      <c r="H146" s="54"/>
      <c r="I146" s="53"/>
      <c r="J146" s="29">
        <f t="shared" si="1"/>
        <v>0</v>
      </c>
      <c r="K146" s="62"/>
    </row>
    <row r="147" spans="1:11" s="57" customFormat="1" ht="216" customHeight="1" x14ac:dyDescent="0.5">
      <c r="A147" s="29"/>
      <c r="B147" s="29"/>
      <c r="C147" s="29"/>
      <c r="D147" s="32"/>
      <c r="E147" s="32"/>
      <c r="F147" s="54"/>
      <c r="G147" s="54"/>
      <c r="H147" s="54"/>
      <c r="I147" s="53"/>
      <c r="J147" s="29">
        <f t="shared" si="1"/>
        <v>0</v>
      </c>
      <c r="K147" s="62"/>
    </row>
    <row r="148" spans="1:11" s="57" customFormat="1" ht="216" customHeight="1" x14ac:dyDescent="0.5">
      <c r="A148" s="29"/>
      <c r="B148" s="29"/>
      <c r="C148" s="29"/>
      <c r="D148" s="32"/>
      <c r="E148" s="32"/>
      <c r="F148" s="54"/>
      <c r="G148" s="54"/>
      <c r="H148" s="54"/>
      <c r="I148" s="53"/>
      <c r="J148" s="29">
        <f t="shared" si="1"/>
        <v>0</v>
      </c>
      <c r="K148" s="62"/>
    </row>
    <row r="149" spans="1:11" s="57" customFormat="1" ht="216" customHeight="1" x14ac:dyDescent="0.5">
      <c r="A149" s="29"/>
      <c r="B149" s="29"/>
      <c r="C149" s="29"/>
      <c r="D149" s="32"/>
      <c r="E149" s="32"/>
      <c r="F149" s="54"/>
      <c r="G149" s="54"/>
      <c r="H149" s="54"/>
      <c r="I149" s="53"/>
      <c r="J149" s="29">
        <f t="shared" si="1"/>
        <v>0</v>
      </c>
      <c r="K149" s="62"/>
    </row>
    <row r="150" spans="1:11" s="57" customFormat="1" ht="216" customHeight="1" x14ac:dyDescent="0.5">
      <c r="A150" s="29"/>
      <c r="B150" s="29"/>
      <c r="C150" s="29"/>
      <c r="D150" s="32"/>
      <c r="E150" s="32"/>
      <c r="F150" s="54"/>
      <c r="G150" s="54"/>
      <c r="H150" s="54"/>
      <c r="I150" s="53"/>
      <c r="J150" s="29">
        <f t="shared" si="1"/>
        <v>0</v>
      </c>
      <c r="K150" s="62"/>
    </row>
    <row r="151" spans="1:11" s="57" customFormat="1" ht="216" customHeight="1" x14ac:dyDescent="0.5">
      <c r="A151" s="29"/>
      <c r="B151" s="29"/>
      <c r="C151" s="29"/>
      <c r="D151" s="32"/>
      <c r="E151" s="32"/>
      <c r="F151" s="54"/>
      <c r="G151" s="54"/>
      <c r="H151" s="54"/>
      <c r="I151" s="53"/>
      <c r="J151" s="29">
        <f t="shared" si="1"/>
        <v>0</v>
      </c>
      <c r="K151" s="62"/>
    </row>
    <row r="152" spans="1:11" s="57" customFormat="1" ht="216" customHeight="1" x14ac:dyDescent="0.5">
      <c r="A152" s="29"/>
      <c r="B152" s="29"/>
      <c r="C152" s="29"/>
      <c r="D152" s="32"/>
      <c r="E152" s="32"/>
      <c r="F152" s="54"/>
      <c r="G152" s="54"/>
      <c r="H152" s="54"/>
      <c r="I152" s="53"/>
      <c r="J152" s="29">
        <f t="shared" si="1"/>
        <v>0</v>
      </c>
      <c r="K152" s="62"/>
    </row>
    <row r="153" spans="1:11" s="57" customFormat="1" ht="216" customHeight="1" x14ac:dyDescent="0.5">
      <c r="A153" s="29"/>
      <c r="B153" s="29"/>
      <c r="C153" s="29"/>
      <c r="D153" s="32"/>
      <c r="E153" s="32"/>
      <c r="F153" s="54"/>
      <c r="G153" s="54"/>
      <c r="H153" s="54"/>
      <c r="I153" s="53"/>
      <c r="J153" s="29">
        <f t="shared" si="1"/>
        <v>0</v>
      </c>
      <c r="K153" s="62"/>
    </row>
    <row r="154" spans="1:11" s="57" customFormat="1" ht="216" customHeight="1" x14ac:dyDescent="0.5">
      <c r="A154" s="29"/>
      <c r="B154" s="29"/>
      <c r="C154" s="29"/>
      <c r="D154" s="32"/>
      <c r="E154" s="32"/>
      <c r="F154" s="54"/>
      <c r="G154" s="54"/>
      <c r="H154" s="54"/>
      <c r="I154" s="53"/>
      <c r="J154" s="29">
        <f t="shared" si="1"/>
        <v>0</v>
      </c>
      <c r="K154" s="62"/>
    </row>
    <row r="155" spans="1:11" s="57" customFormat="1" ht="216" customHeight="1" x14ac:dyDescent="0.5">
      <c r="A155" s="29"/>
      <c r="B155" s="29"/>
      <c r="C155" s="29"/>
      <c r="D155" s="32"/>
      <c r="E155" s="32"/>
      <c r="F155" s="54"/>
      <c r="G155" s="54"/>
      <c r="H155" s="54"/>
      <c r="I155" s="53"/>
      <c r="J155" s="29">
        <f t="shared" si="1"/>
        <v>0</v>
      </c>
      <c r="K155" s="62"/>
    </row>
    <row r="156" spans="1:11" s="57" customFormat="1" ht="216" customHeight="1" x14ac:dyDescent="0.5">
      <c r="A156" s="29"/>
      <c r="B156" s="29"/>
      <c r="C156" s="29"/>
      <c r="D156" s="32"/>
      <c r="E156" s="32"/>
      <c r="F156" s="54"/>
      <c r="G156" s="54"/>
      <c r="H156" s="54"/>
      <c r="I156" s="53"/>
      <c r="J156" s="29">
        <f t="shared" si="1"/>
        <v>0</v>
      </c>
      <c r="K156" s="62"/>
    </row>
    <row r="157" spans="1:11" s="57" customFormat="1" ht="216" customHeight="1" x14ac:dyDescent="0.5">
      <c r="A157" s="29"/>
      <c r="B157" s="29"/>
      <c r="C157" s="29"/>
      <c r="D157" s="32"/>
      <c r="E157" s="32"/>
      <c r="F157" s="54"/>
      <c r="G157" s="54"/>
      <c r="H157" s="54"/>
      <c r="I157" s="53"/>
      <c r="J157" s="29">
        <f t="shared" si="1"/>
        <v>0</v>
      </c>
      <c r="K157" s="62"/>
    </row>
    <row r="158" spans="1:11" s="57" customFormat="1" ht="216" customHeight="1" x14ac:dyDescent="0.5">
      <c r="A158" s="29"/>
      <c r="B158" s="29"/>
      <c r="C158" s="29"/>
      <c r="D158" s="32"/>
      <c r="E158" s="32"/>
      <c r="F158" s="54"/>
      <c r="G158" s="54"/>
      <c r="H158" s="54"/>
      <c r="I158" s="53"/>
      <c r="J158" s="29">
        <f t="shared" si="1"/>
        <v>0</v>
      </c>
      <c r="K158" s="62"/>
    </row>
    <row r="159" spans="1:11" s="57" customFormat="1" ht="216" customHeight="1" x14ac:dyDescent="0.5">
      <c r="A159" s="29"/>
      <c r="B159" s="29"/>
      <c r="C159" s="29"/>
      <c r="D159" s="32"/>
      <c r="E159" s="32"/>
      <c r="F159" s="54"/>
      <c r="G159" s="54"/>
      <c r="H159" s="54"/>
      <c r="I159" s="53"/>
      <c r="J159" s="29">
        <f t="shared" si="1"/>
        <v>0</v>
      </c>
      <c r="K159" s="62"/>
    </row>
    <row r="160" spans="1:11" s="57" customFormat="1" ht="216" customHeight="1" x14ac:dyDescent="0.5">
      <c r="A160" s="29"/>
      <c r="B160" s="29"/>
      <c r="C160" s="29"/>
      <c r="D160" s="32"/>
      <c r="E160" s="32"/>
      <c r="F160" s="54"/>
      <c r="G160" s="54"/>
      <c r="H160" s="54"/>
      <c r="I160" s="53"/>
      <c r="J160" s="29">
        <f t="shared" si="1"/>
        <v>0</v>
      </c>
      <c r="K160" s="62"/>
    </row>
    <row r="161" spans="1:11" s="57" customFormat="1" ht="216" customHeight="1" x14ac:dyDescent="0.5">
      <c r="A161" s="29"/>
      <c r="B161" s="29"/>
      <c r="C161" s="29"/>
      <c r="D161" s="32"/>
      <c r="E161" s="32"/>
      <c r="F161" s="54"/>
      <c r="G161" s="54"/>
      <c r="H161" s="54"/>
      <c r="I161" s="53"/>
      <c r="J161" s="29">
        <f t="shared" si="1"/>
        <v>0</v>
      </c>
      <c r="K161" s="62"/>
    </row>
    <row r="162" spans="1:11" s="57" customFormat="1" ht="216" customHeight="1" x14ac:dyDescent="0.5">
      <c r="A162" s="29"/>
      <c r="B162" s="29"/>
      <c r="C162" s="29"/>
      <c r="D162" s="32"/>
      <c r="E162" s="32"/>
      <c r="F162" s="54"/>
      <c r="G162" s="54"/>
      <c r="H162" s="54"/>
      <c r="I162" s="53"/>
      <c r="J162" s="29">
        <f t="shared" si="1"/>
        <v>0</v>
      </c>
      <c r="K162" s="62"/>
    </row>
    <row r="163" spans="1:11" s="57" customFormat="1" ht="216" customHeight="1" x14ac:dyDescent="0.5">
      <c r="A163" s="29"/>
      <c r="B163" s="29"/>
      <c r="C163" s="29"/>
      <c r="D163" s="32"/>
      <c r="E163" s="32"/>
      <c r="F163" s="54"/>
      <c r="G163" s="54"/>
      <c r="H163" s="54"/>
      <c r="I163" s="53"/>
      <c r="J163" s="29">
        <f t="shared" si="1"/>
        <v>0</v>
      </c>
      <c r="K163" s="62"/>
    </row>
    <row r="164" spans="1:11" s="57" customFormat="1" ht="216" customHeight="1" x14ac:dyDescent="0.5">
      <c r="A164" s="29"/>
      <c r="B164" s="29"/>
      <c r="C164" s="29"/>
      <c r="D164" s="32"/>
      <c r="E164" s="32"/>
      <c r="F164" s="54"/>
      <c r="G164" s="54"/>
      <c r="H164" s="54"/>
      <c r="I164" s="53"/>
      <c r="J164" s="29">
        <f t="shared" ref="J164:J191" si="2">IF(
 OR(G164="x",G164="X",H164="x",H164="X"),
 0,
 IF(
  OR(F164="x",F164="X"),
  IF(C164="Básico",5,
   IF(C164="Inicial",2,
    IF(C164="Intermedio",3,
     IF(C164="Avanzado",4,0)
    )
   )
  ),
 0
 )
)</f>
        <v>0</v>
      </c>
      <c r="K164" s="62"/>
    </row>
    <row r="165" spans="1:11" s="57" customFormat="1" ht="216" customHeight="1" x14ac:dyDescent="0.5">
      <c r="A165" s="29"/>
      <c r="B165" s="29"/>
      <c r="C165" s="29"/>
      <c r="D165" s="32"/>
      <c r="E165" s="32"/>
      <c r="F165" s="54"/>
      <c r="G165" s="54"/>
      <c r="H165" s="54"/>
      <c r="I165" s="53"/>
      <c r="J165" s="29">
        <f t="shared" si="2"/>
        <v>0</v>
      </c>
      <c r="K165" s="62"/>
    </row>
    <row r="166" spans="1:11" s="57" customFormat="1" ht="216" customHeight="1" x14ac:dyDescent="0.5">
      <c r="A166" s="29"/>
      <c r="B166" s="29"/>
      <c r="C166" s="29"/>
      <c r="D166" s="32"/>
      <c r="E166" s="32"/>
      <c r="F166" s="54"/>
      <c r="G166" s="54"/>
      <c r="H166" s="54"/>
      <c r="I166" s="53"/>
      <c r="J166" s="29">
        <f t="shared" si="2"/>
        <v>0</v>
      </c>
      <c r="K166" s="62"/>
    </row>
    <row r="167" spans="1:11" s="57" customFormat="1" ht="216" customHeight="1" x14ac:dyDescent="0.5">
      <c r="A167" s="29"/>
      <c r="B167" s="29"/>
      <c r="C167" s="29"/>
      <c r="D167" s="32"/>
      <c r="E167" s="32"/>
      <c r="F167" s="54"/>
      <c r="G167" s="54"/>
      <c r="H167" s="54"/>
      <c r="I167" s="53"/>
      <c r="J167" s="29">
        <f t="shared" si="2"/>
        <v>0</v>
      </c>
      <c r="K167" s="62"/>
    </row>
    <row r="168" spans="1:11" s="57" customFormat="1" ht="216" customHeight="1" x14ac:dyDescent="0.5">
      <c r="A168" s="29"/>
      <c r="B168" s="29"/>
      <c r="C168" s="29"/>
      <c r="D168" s="32"/>
      <c r="E168" s="32"/>
      <c r="F168" s="54"/>
      <c r="G168" s="54"/>
      <c r="H168" s="54"/>
      <c r="I168" s="53"/>
      <c r="J168" s="29">
        <f t="shared" si="2"/>
        <v>0</v>
      </c>
      <c r="K168" s="62"/>
    </row>
    <row r="169" spans="1:11" s="57" customFormat="1" ht="216" customHeight="1" x14ac:dyDescent="0.5">
      <c r="A169" s="29"/>
      <c r="B169" s="29"/>
      <c r="C169" s="29"/>
      <c r="D169" s="32"/>
      <c r="E169" s="32"/>
      <c r="F169" s="54"/>
      <c r="G169" s="54"/>
      <c r="H169" s="54"/>
      <c r="I169" s="53"/>
      <c r="J169" s="29">
        <f t="shared" si="2"/>
        <v>0</v>
      </c>
      <c r="K169" s="62"/>
    </row>
    <row r="170" spans="1:11" s="57" customFormat="1" ht="216" customHeight="1" x14ac:dyDescent="0.5">
      <c r="A170" s="29"/>
      <c r="B170" s="29"/>
      <c r="C170" s="29"/>
      <c r="D170" s="32"/>
      <c r="E170" s="32"/>
      <c r="F170" s="54"/>
      <c r="G170" s="54"/>
      <c r="H170" s="54"/>
      <c r="I170" s="53"/>
      <c r="J170" s="29">
        <f t="shared" si="2"/>
        <v>0</v>
      </c>
      <c r="K170" s="62"/>
    </row>
    <row r="171" spans="1:11" s="57" customFormat="1" ht="216" customHeight="1" x14ac:dyDescent="0.5">
      <c r="A171" s="29"/>
      <c r="B171" s="29"/>
      <c r="C171" s="29"/>
      <c r="D171" s="32"/>
      <c r="E171" s="32"/>
      <c r="F171" s="54"/>
      <c r="G171" s="54"/>
      <c r="H171" s="54"/>
      <c r="I171" s="53"/>
      <c r="J171" s="29">
        <f t="shared" si="2"/>
        <v>0</v>
      </c>
      <c r="K171" s="62"/>
    </row>
    <row r="172" spans="1:11" s="57" customFormat="1" ht="216" customHeight="1" x14ac:dyDescent="0.5">
      <c r="A172" s="29"/>
      <c r="B172" s="29"/>
      <c r="C172" s="29"/>
      <c r="D172" s="32"/>
      <c r="E172" s="32"/>
      <c r="F172" s="54"/>
      <c r="G172" s="54"/>
      <c r="H172" s="54"/>
      <c r="I172" s="53"/>
      <c r="J172" s="29">
        <f t="shared" si="2"/>
        <v>0</v>
      </c>
      <c r="K172" s="62"/>
    </row>
    <row r="173" spans="1:11" s="57" customFormat="1" ht="216" customHeight="1" x14ac:dyDescent="0.5">
      <c r="A173" s="29"/>
      <c r="B173" s="29"/>
      <c r="C173" s="29"/>
      <c r="D173" s="32"/>
      <c r="E173" s="32"/>
      <c r="F173" s="54"/>
      <c r="G173" s="54"/>
      <c r="H173" s="54"/>
      <c r="I173" s="53"/>
      <c r="J173" s="29">
        <f t="shared" si="2"/>
        <v>0</v>
      </c>
      <c r="K173" s="62"/>
    </row>
    <row r="174" spans="1:11" s="57" customFormat="1" ht="216" customHeight="1" x14ac:dyDescent="0.5">
      <c r="A174" s="29"/>
      <c r="B174" s="29"/>
      <c r="C174" s="29"/>
      <c r="D174" s="32"/>
      <c r="E174" s="32"/>
      <c r="F174" s="54"/>
      <c r="G174" s="54"/>
      <c r="H174" s="54"/>
      <c r="I174" s="53"/>
      <c r="J174" s="29">
        <f t="shared" si="2"/>
        <v>0</v>
      </c>
      <c r="K174" s="62"/>
    </row>
    <row r="175" spans="1:11" s="57" customFormat="1" ht="216" customHeight="1" x14ac:dyDescent="0.5">
      <c r="A175" s="29"/>
      <c r="B175" s="29"/>
      <c r="C175" s="29"/>
      <c r="D175" s="32"/>
      <c r="E175" s="32"/>
      <c r="F175" s="54"/>
      <c r="G175" s="54"/>
      <c r="H175" s="54"/>
      <c r="I175" s="53"/>
      <c r="J175" s="29">
        <f t="shared" si="2"/>
        <v>0</v>
      </c>
      <c r="K175" s="62"/>
    </row>
    <row r="176" spans="1:11" s="57" customFormat="1" ht="216" customHeight="1" x14ac:dyDescent="0.5">
      <c r="A176" s="29"/>
      <c r="B176" s="29"/>
      <c r="C176" s="29"/>
      <c r="D176" s="32"/>
      <c r="E176" s="32"/>
      <c r="F176" s="54"/>
      <c r="G176" s="54"/>
      <c r="H176" s="54"/>
      <c r="I176" s="53"/>
      <c r="J176" s="29">
        <f t="shared" si="2"/>
        <v>0</v>
      </c>
      <c r="K176" s="62"/>
    </row>
    <row r="177" spans="1:11" s="57" customFormat="1" ht="216" customHeight="1" x14ac:dyDescent="0.5">
      <c r="A177" s="29"/>
      <c r="B177" s="29"/>
      <c r="C177" s="29"/>
      <c r="D177" s="32"/>
      <c r="E177" s="32"/>
      <c r="F177" s="54"/>
      <c r="G177" s="54"/>
      <c r="H177" s="54"/>
      <c r="I177" s="53"/>
      <c r="J177" s="29">
        <f t="shared" si="2"/>
        <v>0</v>
      </c>
      <c r="K177" s="62"/>
    </row>
    <row r="178" spans="1:11" s="57" customFormat="1" ht="216" customHeight="1" x14ac:dyDescent="0.5">
      <c r="A178" s="29"/>
      <c r="B178" s="29"/>
      <c r="C178" s="29"/>
      <c r="D178" s="32"/>
      <c r="E178" s="32"/>
      <c r="F178" s="54"/>
      <c r="G178" s="54"/>
      <c r="H178" s="54"/>
      <c r="I178" s="53"/>
      <c r="J178" s="29">
        <f t="shared" si="2"/>
        <v>0</v>
      </c>
      <c r="K178" s="62"/>
    </row>
    <row r="179" spans="1:11" s="57" customFormat="1" ht="216" customHeight="1" x14ac:dyDescent="0.5">
      <c r="A179" s="29"/>
      <c r="B179" s="29"/>
      <c r="C179" s="29"/>
      <c r="D179" s="32"/>
      <c r="E179" s="32"/>
      <c r="F179" s="54"/>
      <c r="G179" s="54"/>
      <c r="H179" s="54"/>
      <c r="I179" s="53"/>
      <c r="J179" s="29">
        <f t="shared" si="2"/>
        <v>0</v>
      </c>
      <c r="K179" s="62"/>
    </row>
    <row r="180" spans="1:11" s="57" customFormat="1" ht="216" customHeight="1" x14ac:dyDescent="0.5">
      <c r="A180" s="29"/>
      <c r="B180" s="29"/>
      <c r="C180" s="29"/>
      <c r="D180" s="32"/>
      <c r="E180" s="32"/>
      <c r="F180" s="54"/>
      <c r="G180" s="54"/>
      <c r="H180" s="54"/>
      <c r="I180" s="53"/>
      <c r="J180" s="29">
        <f t="shared" si="2"/>
        <v>0</v>
      </c>
      <c r="K180" s="62"/>
    </row>
    <row r="181" spans="1:11" s="57" customFormat="1" ht="216" customHeight="1" x14ac:dyDescent="0.5">
      <c r="A181" s="29"/>
      <c r="B181" s="29"/>
      <c r="C181" s="29"/>
      <c r="D181" s="32"/>
      <c r="E181" s="32"/>
      <c r="F181" s="54"/>
      <c r="G181" s="54"/>
      <c r="H181" s="54"/>
      <c r="I181" s="53"/>
      <c r="J181" s="29">
        <f t="shared" si="2"/>
        <v>0</v>
      </c>
      <c r="K181" s="62"/>
    </row>
    <row r="182" spans="1:11" s="57" customFormat="1" ht="216" customHeight="1" x14ac:dyDescent="0.5">
      <c r="A182" s="29"/>
      <c r="B182" s="29"/>
      <c r="C182" s="29"/>
      <c r="D182" s="32"/>
      <c r="E182" s="32"/>
      <c r="F182" s="54"/>
      <c r="G182" s="54"/>
      <c r="H182" s="54"/>
      <c r="I182" s="53"/>
      <c r="J182" s="29">
        <f t="shared" si="2"/>
        <v>0</v>
      </c>
      <c r="K182" s="62"/>
    </row>
    <row r="183" spans="1:11" s="57" customFormat="1" ht="216" customHeight="1" x14ac:dyDescent="0.5">
      <c r="A183" s="29"/>
      <c r="B183" s="29"/>
      <c r="C183" s="29"/>
      <c r="D183" s="32"/>
      <c r="E183" s="32"/>
      <c r="F183" s="54"/>
      <c r="G183" s="54"/>
      <c r="H183" s="54"/>
      <c r="I183" s="53"/>
      <c r="J183" s="29">
        <f t="shared" si="2"/>
        <v>0</v>
      </c>
      <c r="K183" s="62"/>
    </row>
    <row r="184" spans="1:11" s="57" customFormat="1" ht="216" customHeight="1" x14ac:dyDescent="0.5">
      <c r="A184" s="29"/>
      <c r="B184" s="29"/>
      <c r="C184" s="29"/>
      <c r="D184" s="32"/>
      <c r="E184" s="32"/>
      <c r="F184" s="54"/>
      <c r="G184" s="54"/>
      <c r="H184" s="54"/>
      <c r="I184" s="53"/>
      <c r="J184" s="29">
        <f t="shared" si="2"/>
        <v>0</v>
      </c>
      <c r="K184" s="62"/>
    </row>
    <row r="185" spans="1:11" s="57" customFormat="1" ht="216" customHeight="1" x14ac:dyDescent="0.5">
      <c r="A185" s="29"/>
      <c r="B185" s="29"/>
      <c r="C185" s="29"/>
      <c r="D185" s="32"/>
      <c r="E185" s="32"/>
      <c r="F185" s="54"/>
      <c r="G185" s="54"/>
      <c r="H185" s="54"/>
      <c r="I185" s="53"/>
      <c r="J185" s="29">
        <f t="shared" si="2"/>
        <v>0</v>
      </c>
      <c r="K185" s="62"/>
    </row>
    <row r="186" spans="1:11" s="57" customFormat="1" ht="216" customHeight="1" x14ac:dyDescent="0.5">
      <c r="A186" s="29"/>
      <c r="B186" s="29"/>
      <c r="C186" s="29"/>
      <c r="D186" s="32"/>
      <c r="E186" s="32"/>
      <c r="F186" s="54"/>
      <c r="G186" s="54"/>
      <c r="H186" s="54"/>
      <c r="I186" s="53"/>
      <c r="J186" s="29">
        <f t="shared" si="2"/>
        <v>0</v>
      </c>
      <c r="K186" s="62"/>
    </row>
    <row r="187" spans="1:11" s="57" customFormat="1" ht="216" customHeight="1" x14ac:dyDescent="0.5">
      <c r="A187" s="29"/>
      <c r="B187" s="29"/>
      <c r="C187" s="29"/>
      <c r="D187" s="32"/>
      <c r="E187" s="32"/>
      <c r="F187" s="54"/>
      <c r="G187" s="54"/>
      <c r="H187" s="54"/>
      <c r="I187" s="53"/>
      <c r="J187" s="29">
        <f t="shared" si="2"/>
        <v>0</v>
      </c>
      <c r="K187" s="62"/>
    </row>
    <row r="188" spans="1:11" s="57" customFormat="1" ht="216" customHeight="1" x14ac:dyDescent="0.5">
      <c r="A188" s="29"/>
      <c r="B188" s="29"/>
      <c r="C188" s="29"/>
      <c r="D188" s="32"/>
      <c r="E188" s="32"/>
      <c r="F188" s="30"/>
      <c r="G188" s="30"/>
      <c r="H188" s="30"/>
      <c r="I188" s="31"/>
      <c r="J188" s="29">
        <f t="shared" si="2"/>
        <v>0</v>
      </c>
      <c r="K188" s="62"/>
    </row>
    <row r="189" spans="1:11" s="57" customFormat="1" ht="216" customHeight="1" x14ac:dyDescent="0.5">
      <c r="A189" s="29"/>
      <c r="B189" s="29"/>
      <c r="C189" s="29"/>
      <c r="D189" s="32"/>
      <c r="E189" s="32"/>
      <c r="F189" s="30"/>
      <c r="G189" s="30"/>
      <c r="H189" s="30"/>
      <c r="I189" s="31"/>
      <c r="J189" s="29">
        <f t="shared" si="2"/>
        <v>0</v>
      </c>
      <c r="K189" s="62"/>
    </row>
    <row r="190" spans="1:11" s="57" customFormat="1" ht="216" customHeight="1" x14ac:dyDescent="0.5">
      <c r="A190" s="29"/>
      <c r="B190" s="29"/>
      <c r="C190" s="29"/>
      <c r="D190" s="32"/>
      <c r="E190" s="32"/>
      <c r="F190" s="30"/>
      <c r="G190" s="30"/>
      <c r="H190" s="30"/>
      <c r="I190" s="31"/>
      <c r="J190" s="29">
        <f t="shared" si="2"/>
        <v>0</v>
      </c>
      <c r="K190" s="62"/>
    </row>
    <row r="191" spans="1:11" ht="216" customHeight="1" x14ac:dyDescent="0.5">
      <c r="A191" s="29"/>
      <c r="B191" s="29"/>
      <c r="C191" s="29"/>
      <c r="D191" s="32"/>
      <c r="E191" s="32"/>
      <c r="F191" s="30"/>
      <c r="G191" s="30"/>
      <c r="H191" s="30"/>
      <c r="I191" s="33"/>
      <c r="J191" s="29">
        <f t="shared" si="2"/>
        <v>0</v>
      </c>
      <c r="K191" s="62"/>
    </row>
  </sheetData>
  <sheetProtection algorithmName="SHA-512" hashValue="i8k3ccjWKGpRU9a6/gvWzTiXnIjFk6W0vSm8h2ae7455nn733ghGehc320a8lUIJeHf3UobcE1Nt1RClkadhHw==" saltValue="Y5rfODWdAZ6NH/4bsBlRxA==" spinCount="100000" sheet="1" sort="0" autoFilter="0"/>
  <autoFilter ref="A34:K34" xr:uid="{2DB62E3E-867D-40B0-8C8B-DE318BC4893A}"/>
  <mergeCells count="11">
    <mergeCell ref="A8:B8"/>
    <mergeCell ref="A9:B9"/>
    <mergeCell ref="A10:B10"/>
    <mergeCell ref="A11:B11"/>
    <mergeCell ref="A12:K12"/>
    <mergeCell ref="A7:B7"/>
    <mergeCell ref="A1:B1"/>
    <mergeCell ref="A2:B2"/>
    <mergeCell ref="A3:B3"/>
    <mergeCell ref="A4:B4"/>
    <mergeCell ref="A5:K5"/>
  </mergeCells>
  <conditionalFormatting sqref="C4">
    <cfRule type="expression" dxfId="0" priority="1">
      <formula>ISBLANK(C4)</formula>
    </cfRule>
  </conditionalFormatting>
  <pageMargins left="0.7" right="0.7" top="0.75" bottom="0.75" header="0.3" footer="0.3"/>
  <pageSetup scale="33" fitToHeight="0" orientation="portrait" verticalDpi="0" r:id="rId1"/>
  <ignoredErrors>
    <ignoredError sqref="C15"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6AADE-C29D-4C5F-B768-EB688748FE61}">
  <dimension ref="A1:E165"/>
  <sheetViews>
    <sheetView zoomScaleNormal="100" workbookViewId="0">
      <selection activeCell="G9" sqref="G9"/>
    </sheetView>
  </sheetViews>
  <sheetFormatPr baseColWidth="10" defaultColWidth="9.265625" defaultRowHeight="15.75" x14ac:dyDescent="0.45"/>
  <cols>
    <col min="1" max="1" width="13.59765625" style="36" bestFit="1" customWidth="1"/>
    <col min="2" max="2" width="20" style="45" bestFit="1" customWidth="1"/>
    <col min="3" max="3" width="39.1328125" style="36" customWidth="1"/>
    <col min="4" max="4" width="9.265625" style="36"/>
    <col min="5" max="16384" width="9.265625" style="28"/>
  </cols>
  <sheetData>
    <row r="1" spans="1:5" x14ac:dyDescent="0.5">
      <c r="A1" s="98" t="s">
        <v>506</v>
      </c>
      <c r="B1" s="98"/>
      <c r="C1" s="35" t="str">
        <f>'2. Autoevaluacion'!C1</f>
        <v>Esta información se rellena automáticamente</v>
      </c>
    </row>
    <row r="2" spans="1:5" x14ac:dyDescent="0.5">
      <c r="A2" s="98" t="s">
        <v>507</v>
      </c>
      <c r="B2" s="98"/>
      <c r="C2" s="35" t="str">
        <f>'2. Autoevaluacion'!C2</f>
        <v>Puntaje básico insuficiente</v>
      </c>
    </row>
    <row r="3" spans="1:5" x14ac:dyDescent="0.5">
      <c r="A3" s="98" t="s">
        <v>548</v>
      </c>
      <c r="B3" s="98"/>
      <c r="C3" s="37">
        <f>'2. Autoevaluacion'!C3</f>
        <v>38701</v>
      </c>
    </row>
    <row r="4" spans="1:5" x14ac:dyDescent="0.5">
      <c r="A4" s="38" t="s">
        <v>545</v>
      </c>
      <c r="B4" s="38"/>
      <c r="C4" s="38"/>
    </row>
    <row r="5" spans="1:5" x14ac:dyDescent="0.5">
      <c r="A5" s="98" t="s">
        <v>549</v>
      </c>
      <c r="B5" s="98"/>
      <c r="C5" s="84" t="str">
        <f>'2. Autoevaluacion'!C11</f>
        <v xml:space="preserve">Ejemplo: Agrícola Don Juan Ltda.  </v>
      </c>
      <c r="D5" s="84"/>
      <c r="E5" s="84"/>
    </row>
    <row r="6" spans="1:5" x14ac:dyDescent="0.5">
      <c r="A6" s="98" t="s">
        <v>550</v>
      </c>
      <c r="B6" s="98"/>
      <c r="C6" s="23" t="str">
        <f>'2. Autoevaluacion'!C12</f>
        <v>Ejemplo: 12.345.678-9</v>
      </c>
      <c r="D6" s="23"/>
      <c r="E6" s="23"/>
    </row>
    <row r="7" spans="1:5" x14ac:dyDescent="0.5">
      <c r="A7" s="98" t="s">
        <v>551</v>
      </c>
      <c r="B7" s="98"/>
      <c r="C7" s="84" t="str">
        <f>'2. Autoevaluacion'!C24</f>
        <v xml:space="preserve">Ejemplo: Fundo El Rovles         </v>
      </c>
      <c r="D7" s="84"/>
      <c r="E7" s="84"/>
    </row>
    <row r="8" spans="1:5" ht="25.5" customHeight="1" x14ac:dyDescent="0.45">
      <c r="A8" s="39" t="s">
        <v>85</v>
      </c>
      <c r="B8" s="39" t="s">
        <v>504</v>
      </c>
      <c r="C8" s="40" t="s">
        <v>505</v>
      </c>
    </row>
    <row r="9" spans="1:5" ht="159" customHeight="1" x14ac:dyDescent="0.45">
      <c r="A9" s="42" t="e" cm="1" vm="1">
        <f t="array" ref="A9">_xlfn._xlws.FILTER(Data2!O33:Q189,'2. Autoevaluacion'!E33:E189="Sí cumplo")</f>
        <v>#VALUE!</v>
      </c>
      <c r="B9" s="43"/>
      <c r="C9" s="44"/>
      <c r="E9" s="41"/>
    </row>
    <row r="10" spans="1:5" ht="159" customHeight="1" x14ac:dyDescent="0.45">
      <c r="A10" s="42"/>
      <c r="B10" s="43"/>
      <c r="C10" s="44"/>
      <c r="E10" s="41"/>
    </row>
    <row r="11" spans="1:5" ht="159" customHeight="1" x14ac:dyDescent="0.45">
      <c r="A11" s="42"/>
      <c r="B11" s="43"/>
      <c r="C11" s="44"/>
      <c r="E11" s="41"/>
    </row>
    <row r="12" spans="1:5" ht="159" customHeight="1" x14ac:dyDescent="0.45">
      <c r="A12" s="42"/>
      <c r="B12" s="43"/>
      <c r="C12" s="44"/>
      <c r="E12" s="41"/>
    </row>
    <row r="13" spans="1:5" ht="159" customHeight="1" x14ac:dyDescent="0.45">
      <c r="A13" s="42"/>
      <c r="B13" s="43"/>
      <c r="C13" s="44"/>
      <c r="E13" s="41"/>
    </row>
    <row r="14" spans="1:5" ht="159" customHeight="1" x14ac:dyDescent="0.45">
      <c r="A14" s="42"/>
      <c r="B14" s="43"/>
      <c r="C14" s="44"/>
      <c r="E14" s="41"/>
    </row>
    <row r="15" spans="1:5" ht="159" customHeight="1" x14ac:dyDescent="0.45">
      <c r="A15" s="42"/>
      <c r="B15" s="43"/>
      <c r="C15" s="44"/>
      <c r="E15" s="41"/>
    </row>
    <row r="16" spans="1:5" ht="159" customHeight="1" x14ac:dyDescent="0.45">
      <c r="A16" s="42"/>
      <c r="B16" s="43"/>
      <c r="C16" s="44"/>
      <c r="E16" s="41"/>
    </row>
    <row r="17" spans="1:5" ht="159" customHeight="1" x14ac:dyDescent="0.45">
      <c r="A17" s="42"/>
      <c r="B17" s="43"/>
      <c r="C17" s="44"/>
      <c r="E17" s="41"/>
    </row>
    <row r="18" spans="1:5" ht="159" customHeight="1" x14ac:dyDescent="0.45">
      <c r="A18" s="42"/>
      <c r="B18" s="43"/>
      <c r="C18" s="44"/>
      <c r="E18" s="41"/>
    </row>
    <row r="19" spans="1:5" ht="159" customHeight="1" x14ac:dyDescent="0.45">
      <c r="A19" s="42"/>
      <c r="B19" s="43"/>
      <c r="C19" s="44"/>
      <c r="E19" s="41"/>
    </row>
    <row r="20" spans="1:5" ht="159" customHeight="1" x14ac:dyDescent="0.45">
      <c r="A20" s="42"/>
      <c r="B20" s="43"/>
      <c r="C20" s="44"/>
      <c r="E20" s="41"/>
    </row>
    <row r="21" spans="1:5" ht="159" customHeight="1" x14ac:dyDescent="0.45">
      <c r="A21" s="42"/>
      <c r="B21" s="43"/>
      <c r="C21" s="44"/>
      <c r="E21" s="41"/>
    </row>
    <row r="22" spans="1:5" ht="159" customHeight="1" x14ac:dyDescent="0.45">
      <c r="A22" s="42"/>
      <c r="B22" s="43"/>
      <c r="C22" s="44"/>
      <c r="E22" s="41"/>
    </row>
    <row r="23" spans="1:5" ht="159" customHeight="1" x14ac:dyDescent="0.45">
      <c r="A23" s="42"/>
      <c r="B23" s="43"/>
      <c r="C23" s="44"/>
      <c r="E23" s="41"/>
    </row>
    <row r="24" spans="1:5" ht="159" customHeight="1" x14ac:dyDescent="0.45">
      <c r="A24" s="42"/>
      <c r="B24" s="43"/>
      <c r="C24" s="44"/>
      <c r="E24" s="41"/>
    </row>
    <row r="25" spans="1:5" ht="159" customHeight="1" x14ac:dyDescent="0.45">
      <c r="A25" s="42"/>
      <c r="B25" s="43"/>
      <c r="C25" s="44"/>
      <c r="E25" s="41"/>
    </row>
    <row r="26" spans="1:5" ht="159" customHeight="1" x14ac:dyDescent="0.45">
      <c r="A26" s="42"/>
      <c r="B26" s="43"/>
      <c r="C26" s="44"/>
      <c r="E26" s="41"/>
    </row>
    <row r="27" spans="1:5" ht="159" customHeight="1" x14ac:dyDescent="0.45">
      <c r="A27" s="42"/>
      <c r="B27" s="43"/>
      <c r="C27" s="44"/>
      <c r="E27" s="41"/>
    </row>
    <row r="28" spans="1:5" ht="159" customHeight="1" x14ac:dyDescent="0.45">
      <c r="A28" s="42"/>
      <c r="B28" s="43"/>
      <c r="C28" s="44"/>
      <c r="E28" s="41"/>
    </row>
    <row r="29" spans="1:5" ht="159" customHeight="1" x14ac:dyDescent="0.45">
      <c r="A29" s="42"/>
      <c r="B29" s="43"/>
      <c r="C29" s="44"/>
      <c r="E29" s="41"/>
    </row>
    <row r="30" spans="1:5" ht="159" customHeight="1" x14ac:dyDescent="0.45">
      <c r="A30" s="42"/>
      <c r="B30" s="43"/>
      <c r="C30" s="44"/>
      <c r="E30" s="41"/>
    </row>
    <row r="31" spans="1:5" ht="159" customHeight="1" x14ac:dyDescent="0.45">
      <c r="A31" s="42"/>
      <c r="B31" s="43"/>
      <c r="C31" s="44"/>
      <c r="E31" s="41"/>
    </row>
    <row r="32" spans="1:5" ht="159" customHeight="1" x14ac:dyDescent="0.45">
      <c r="A32" s="42"/>
      <c r="B32" s="43"/>
      <c r="C32" s="44"/>
      <c r="E32" s="41"/>
    </row>
    <row r="33" spans="1:5" ht="159" customHeight="1" x14ac:dyDescent="0.45">
      <c r="A33" s="42"/>
      <c r="B33" s="43"/>
      <c r="C33" s="44"/>
      <c r="E33" s="41"/>
    </row>
    <row r="34" spans="1:5" ht="159" customHeight="1" x14ac:dyDescent="0.45">
      <c r="A34" s="42"/>
      <c r="B34" s="43"/>
      <c r="C34" s="44"/>
      <c r="E34" s="41"/>
    </row>
    <row r="35" spans="1:5" ht="159" customHeight="1" x14ac:dyDescent="0.45">
      <c r="A35" s="42"/>
      <c r="B35" s="43"/>
      <c r="C35" s="44"/>
      <c r="E35" s="41"/>
    </row>
    <row r="36" spans="1:5" ht="159" customHeight="1" x14ac:dyDescent="0.45">
      <c r="A36" s="42"/>
      <c r="B36" s="43"/>
      <c r="C36" s="44"/>
      <c r="E36" s="41"/>
    </row>
    <row r="37" spans="1:5" ht="159" customHeight="1" x14ac:dyDescent="0.45">
      <c r="A37" s="42"/>
      <c r="B37" s="43"/>
      <c r="C37" s="44"/>
      <c r="E37" s="41"/>
    </row>
    <row r="38" spans="1:5" ht="159" customHeight="1" x14ac:dyDescent="0.45">
      <c r="A38" s="42"/>
      <c r="B38" s="43"/>
      <c r="C38" s="44"/>
      <c r="E38" s="41"/>
    </row>
    <row r="39" spans="1:5" ht="159" customHeight="1" x14ac:dyDescent="0.45">
      <c r="A39" s="42"/>
      <c r="B39" s="43"/>
      <c r="C39" s="44"/>
      <c r="E39" s="41"/>
    </row>
    <row r="40" spans="1:5" ht="159" customHeight="1" x14ac:dyDescent="0.45">
      <c r="A40" s="42"/>
      <c r="B40" s="43"/>
      <c r="C40" s="44"/>
      <c r="E40" s="41"/>
    </row>
    <row r="41" spans="1:5" ht="159" customHeight="1" x14ac:dyDescent="0.45">
      <c r="A41" s="42"/>
      <c r="B41" s="43"/>
      <c r="C41" s="44"/>
      <c r="E41" s="41"/>
    </row>
    <row r="42" spans="1:5" ht="159" customHeight="1" x14ac:dyDescent="0.45">
      <c r="A42" s="42"/>
      <c r="B42" s="43"/>
      <c r="C42" s="44"/>
      <c r="E42" s="41"/>
    </row>
    <row r="43" spans="1:5" ht="159" customHeight="1" x14ac:dyDescent="0.45">
      <c r="A43" s="42"/>
      <c r="B43" s="43"/>
      <c r="C43" s="44"/>
      <c r="E43" s="41"/>
    </row>
    <row r="44" spans="1:5" ht="159" customHeight="1" x14ac:dyDescent="0.45">
      <c r="A44" s="42"/>
      <c r="B44" s="43"/>
      <c r="C44" s="44"/>
      <c r="E44" s="41"/>
    </row>
    <row r="45" spans="1:5" ht="159" customHeight="1" x14ac:dyDescent="0.45">
      <c r="A45" s="42"/>
      <c r="B45" s="43"/>
      <c r="C45" s="44"/>
      <c r="E45" s="41"/>
    </row>
    <row r="46" spans="1:5" ht="159" customHeight="1" x14ac:dyDescent="0.45">
      <c r="A46" s="42"/>
      <c r="B46" s="43"/>
      <c r="C46" s="44"/>
      <c r="E46" s="41"/>
    </row>
    <row r="47" spans="1:5" ht="159" customHeight="1" x14ac:dyDescent="0.45">
      <c r="A47" s="42"/>
      <c r="B47" s="43"/>
      <c r="C47" s="44"/>
      <c r="E47" s="41"/>
    </row>
    <row r="48" spans="1:5" ht="159" customHeight="1" x14ac:dyDescent="0.45">
      <c r="A48" s="42"/>
      <c r="B48" s="43"/>
      <c r="C48" s="44"/>
      <c r="E48" s="41"/>
    </row>
    <row r="49" spans="1:5" ht="159" customHeight="1" x14ac:dyDescent="0.45">
      <c r="A49" s="42"/>
      <c r="B49" s="43"/>
      <c r="C49" s="44"/>
      <c r="E49" s="41"/>
    </row>
    <row r="50" spans="1:5" ht="159" customHeight="1" x14ac:dyDescent="0.45">
      <c r="A50" s="42"/>
      <c r="B50" s="43"/>
      <c r="C50" s="44"/>
      <c r="E50" s="41"/>
    </row>
    <row r="51" spans="1:5" ht="159" customHeight="1" x14ac:dyDescent="0.45">
      <c r="A51" s="42"/>
      <c r="B51" s="43"/>
      <c r="C51" s="44"/>
      <c r="E51" s="41"/>
    </row>
    <row r="52" spans="1:5" ht="159" customHeight="1" x14ac:dyDescent="0.45">
      <c r="A52" s="42"/>
      <c r="B52" s="43"/>
      <c r="C52" s="44"/>
      <c r="E52" s="41"/>
    </row>
    <row r="53" spans="1:5" ht="159" customHeight="1" x14ac:dyDescent="0.45">
      <c r="A53" s="42"/>
      <c r="B53" s="43"/>
      <c r="C53" s="44"/>
      <c r="E53" s="41"/>
    </row>
    <row r="54" spans="1:5" ht="159" customHeight="1" x14ac:dyDescent="0.45">
      <c r="A54" s="42"/>
      <c r="B54" s="43"/>
      <c r="C54" s="44"/>
      <c r="E54" s="41"/>
    </row>
    <row r="55" spans="1:5" ht="159" customHeight="1" x14ac:dyDescent="0.45">
      <c r="A55" s="42"/>
      <c r="B55" s="43"/>
      <c r="C55" s="44"/>
      <c r="E55" s="41"/>
    </row>
    <row r="56" spans="1:5" ht="159" customHeight="1" x14ac:dyDescent="0.45">
      <c r="A56" s="42"/>
      <c r="B56" s="43"/>
      <c r="C56" s="44"/>
      <c r="E56" s="41"/>
    </row>
    <row r="57" spans="1:5" ht="159" customHeight="1" x14ac:dyDescent="0.45">
      <c r="A57" s="42"/>
      <c r="B57" s="43"/>
      <c r="C57" s="44"/>
      <c r="E57" s="41"/>
    </row>
    <row r="58" spans="1:5" ht="159" customHeight="1" x14ac:dyDescent="0.45">
      <c r="A58" s="42"/>
      <c r="B58" s="43"/>
      <c r="C58" s="44"/>
      <c r="E58" s="41"/>
    </row>
    <row r="59" spans="1:5" ht="159" customHeight="1" x14ac:dyDescent="0.45">
      <c r="A59" s="42"/>
      <c r="B59" s="43"/>
      <c r="C59" s="44"/>
      <c r="E59" s="41"/>
    </row>
    <row r="60" spans="1:5" ht="159" customHeight="1" x14ac:dyDescent="0.45">
      <c r="A60" s="42"/>
      <c r="B60" s="43"/>
      <c r="C60" s="44"/>
      <c r="E60" s="41"/>
    </row>
    <row r="61" spans="1:5" ht="159" customHeight="1" x14ac:dyDescent="0.45">
      <c r="A61" s="42"/>
      <c r="B61" s="43"/>
      <c r="C61" s="44"/>
      <c r="E61" s="41"/>
    </row>
    <row r="62" spans="1:5" ht="159" customHeight="1" x14ac:dyDescent="0.45">
      <c r="A62" s="42"/>
      <c r="B62" s="43"/>
      <c r="C62" s="44"/>
      <c r="E62" s="41"/>
    </row>
    <row r="63" spans="1:5" ht="159" customHeight="1" x14ac:dyDescent="0.45">
      <c r="A63" s="42"/>
      <c r="B63" s="43"/>
      <c r="C63" s="44"/>
      <c r="E63" s="41"/>
    </row>
    <row r="64" spans="1:5" ht="159" customHeight="1" x14ac:dyDescent="0.45">
      <c r="A64" s="42"/>
      <c r="B64" s="43"/>
      <c r="C64" s="44"/>
      <c r="E64" s="41"/>
    </row>
    <row r="65" spans="1:5" ht="159" customHeight="1" x14ac:dyDescent="0.45">
      <c r="A65" s="42"/>
      <c r="B65" s="43"/>
      <c r="C65" s="44"/>
      <c r="E65" s="41"/>
    </row>
    <row r="66" spans="1:5" ht="159" customHeight="1" x14ac:dyDescent="0.45">
      <c r="A66" s="42"/>
      <c r="B66" s="43"/>
      <c r="C66" s="44"/>
      <c r="E66" s="41"/>
    </row>
    <row r="67" spans="1:5" ht="159" customHeight="1" x14ac:dyDescent="0.45">
      <c r="A67" s="42"/>
      <c r="B67" s="43"/>
      <c r="C67" s="44"/>
      <c r="E67" s="41"/>
    </row>
    <row r="68" spans="1:5" ht="159" customHeight="1" x14ac:dyDescent="0.45">
      <c r="A68" s="42"/>
      <c r="B68" s="43"/>
      <c r="C68" s="44"/>
      <c r="E68" s="41"/>
    </row>
    <row r="69" spans="1:5" ht="159" customHeight="1" x14ac:dyDescent="0.45">
      <c r="A69" s="42"/>
      <c r="B69" s="43"/>
      <c r="C69" s="44"/>
      <c r="E69" s="41"/>
    </row>
    <row r="70" spans="1:5" ht="159" customHeight="1" x14ac:dyDescent="0.45">
      <c r="A70" s="42"/>
      <c r="B70" s="43"/>
      <c r="C70" s="44"/>
      <c r="E70" s="41"/>
    </row>
    <row r="71" spans="1:5" ht="159" customHeight="1" x14ac:dyDescent="0.45">
      <c r="A71" s="42"/>
      <c r="B71" s="43"/>
      <c r="C71" s="44"/>
      <c r="E71" s="41"/>
    </row>
    <row r="72" spans="1:5" ht="159" customHeight="1" x14ac:dyDescent="0.45">
      <c r="A72" s="42"/>
      <c r="B72" s="43"/>
      <c r="C72" s="44"/>
      <c r="E72" s="41"/>
    </row>
    <row r="73" spans="1:5" ht="159" customHeight="1" x14ac:dyDescent="0.45">
      <c r="A73" s="42"/>
      <c r="B73" s="43"/>
      <c r="C73" s="44"/>
      <c r="E73" s="41"/>
    </row>
    <row r="74" spans="1:5" ht="159" customHeight="1" x14ac:dyDescent="0.45">
      <c r="A74" s="42"/>
      <c r="B74" s="43"/>
      <c r="C74" s="44"/>
      <c r="E74" s="41"/>
    </row>
    <row r="75" spans="1:5" ht="159" customHeight="1" x14ac:dyDescent="0.45">
      <c r="A75" s="42"/>
      <c r="B75" s="43"/>
      <c r="C75" s="44"/>
      <c r="E75" s="41"/>
    </row>
    <row r="76" spans="1:5" ht="159" customHeight="1" x14ac:dyDescent="0.45">
      <c r="A76" s="42"/>
      <c r="B76" s="43"/>
      <c r="C76" s="44"/>
      <c r="E76" s="41"/>
    </row>
    <row r="77" spans="1:5" ht="159" customHeight="1" x14ac:dyDescent="0.45">
      <c r="A77" s="42"/>
      <c r="B77" s="43"/>
      <c r="C77" s="44"/>
      <c r="E77" s="41"/>
    </row>
    <row r="78" spans="1:5" ht="159" customHeight="1" x14ac:dyDescent="0.45">
      <c r="A78" s="42"/>
      <c r="B78" s="43"/>
      <c r="C78" s="44"/>
      <c r="E78" s="41"/>
    </row>
    <row r="79" spans="1:5" ht="159" customHeight="1" x14ac:dyDescent="0.45">
      <c r="A79" s="42"/>
      <c r="B79" s="43"/>
      <c r="C79" s="44"/>
      <c r="E79" s="41"/>
    </row>
    <row r="80" spans="1:5" ht="159" customHeight="1" x14ac:dyDescent="0.45">
      <c r="A80" s="42"/>
      <c r="B80" s="43"/>
      <c r="C80" s="44"/>
      <c r="E80" s="41"/>
    </row>
    <row r="81" spans="1:5" ht="159" customHeight="1" x14ac:dyDescent="0.45">
      <c r="A81" s="42"/>
      <c r="B81" s="43"/>
      <c r="C81" s="44"/>
      <c r="E81" s="41"/>
    </row>
    <row r="82" spans="1:5" ht="159" customHeight="1" x14ac:dyDescent="0.45">
      <c r="A82" s="42"/>
      <c r="B82" s="43"/>
      <c r="C82" s="44"/>
      <c r="E82" s="41"/>
    </row>
    <row r="83" spans="1:5" ht="159" customHeight="1" x14ac:dyDescent="0.45">
      <c r="A83" s="42"/>
      <c r="B83" s="43"/>
      <c r="C83" s="44"/>
      <c r="E83" s="41"/>
    </row>
    <row r="84" spans="1:5" ht="159" customHeight="1" x14ac:dyDescent="0.45">
      <c r="A84" s="42"/>
      <c r="B84" s="43"/>
      <c r="C84" s="44"/>
      <c r="E84" s="41"/>
    </row>
    <row r="85" spans="1:5" ht="159" customHeight="1" x14ac:dyDescent="0.45">
      <c r="A85" s="42"/>
      <c r="B85" s="43"/>
      <c r="C85" s="44"/>
      <c r="E85" s="41"/>
    </row>
    <row r="86" spans="1:5" ht="159" customHeight="1" x14ac:dyDescent="0.45">
      <c r="A86" s="42"/>
      <c r="B86" s="43"/>
      <c r="C86" s="44"/>
      <c r="E86" s="41"/>
    </row>
    <row r="87" spans="1:5" ht="159" customHeight="1" x14ac:dyDescent="0.45">
      <c r="A87" s="42"/>
      <c r="B87" s="43"/>
      <c r="C87" s="44"/>
      <c r="E87" s="41"/>
    </row>
    <row r="88" spans="1:5" ht="159" customHeight="1" x14ac:dyDescent="0.45">
      <c r="A88" s="42"/>
      <c r="B88" s="43"/>
      <c r="C88" s="44"/>
      <c r="E88" s="41"/>
    </row>
    <row r="89" spans="1:5" ht="159" customHeight="1" x14ac:dyDescent="0.45">
      <c r="A89" s="42"/>
      <c r="B89" s="43"/>
      <c r="C89" s="44"/>
      <c r="E89" s="41"/>
    </row>
    <row r="90" spans="1:5" ht="159" customHeight="1" x14ac:dyDescent="0.45">
      <c r="A90" s="42"/>
      <c r="B90" s="43"/>
      <c r="C90" s="44"/>
      <c r="E90" s="41"/>
    </row>
    <row r="91" spans="1:5" ht="159" customHeight="1" x14ac:dyDescent="0.45">
      <c r="A91" s="42"/>
      <c r="B91" s="43"/>
      <c r="C91" s="44"/>
      <c r="E91" s="41"/>
    </row>
    <row r="92" spans="1:5" ht="159" customHeight="1" x14ac:dyDescent="0.45">
      <c r="A92" s="42"/>
      <c r="B92" s="43"/>
      <c r="C92" s="44"/>
      <c r="E92" s="41"/>
    </row>
    <row r="93" spans="1:5" ht="159" customHeight="1" x14ac:dyDescent="0.45">
      <c r="A93" s="42"/>
      <c r="B93" s="43"/>
      <c r="C93" s="44"/>
      <c r="E93" s="41"/>
    </row>
    <row r="94" spans="1:5" ht="159" customHeight="1" x14ac:dyDescent="0.45">
      <c r="A94" s="42"/>
      <c r="B94" s="43"/>
      <c r="C94" s="44"/>
      <c r="E94" s="41"/>
    </row>
    <row r="95" spans="1:5" ht="159" customHeight="1" x14ac:dyDescent="0.45">
      <c r="A95" s="42"/>
      <c r="B95" s="43"/>
      <c r="C95" s="44"/>
      <c r="E95" s="41"/>
    </row>
    <row r="96" spans="1:5" ht="159" customHeight="1" x14ac:dyDescent="0.45">
      <c r="A96" s="42"/>
      <c r="B96" s="43"/>
      <c r="C96" s="44"/>
      <c r="E96" s="41"/>
    </row>
    <row r="97" spans="1:5" ht="159" customHeight="1" x14ac:dyDescent="0.45">
      <c r="A97" s="42"/>
      <c r="B97" s="43"/>
      <c r="C97" s="44"/>
      <c r="E97" s="41"/>
    </row>
    <row r="98" spans="1:5" ht="159" customHeight="1" x14ac:dyDescent="0.45">
      <c r="A98" s="42"/>
      <c r="B98" s="43"/>
      <c r="C98" s="44"/>
      <c r="E98" s="41"/>
    </row>
    <row r="99" spans="1:5" ht="159" customHeight="1" x14ac:dyDescent="0.45">
      <c r="A99" s="42"/>
      <c r="B99" s="43"/>
      <c r="C99" s="44"/>
      <c r="E99" s="41"/>
    </row>
    <row r="100" spans="1:5" ht="159" customHeight="1" x14ac:dyDescent="0.45">
      <c r="A100" s="42"/>
      <c r="B100" s="43"/>
      <c r="C100" s="44"/>
      <c r="E100" s="41"/>
    </row>
    <row r="101" spans="1:5" ht="159" customHeight="1" x14ac:dyDescent="0.45">
      <c r="A101" s="42"/>
      <c r="B101" s="43"/>
      <c r="C101" s="44"/>
      <c r="E101" s="41"/>
    </row>
    <row r="102" spans="1:5" ht="159" customHeight="1" x14ac:dyDescent="0.45">
      <c r="A102" s="42"/>
      <c r="B102" s="43"/>
      <c r="C102" s="44"/>
      <c r="E102" s="41"/>
    </row>
    <row r="103" spans="1:5" s="41" customFormat="1" ht="159" customHeight="1" x14ac:dyDescent="0.45">
      <c r="A103" s="42"/>
      <c r="B103" s="43"/>
      <c r="C103" s="44"/>
    </row>
    <row r="104" spans="1:5" ht="159" customHeight="1" x14ac:dyDescent="0.45">
      <c r="A104" s="42"/>
      <c r="B104" s="43"/>
      <c r="C104" s="44"/>
    </row>
    <row r="105" spans="1:5" ht="159" customHeight="1" x14ac:dyDescent="0.45">
      <c r="A105" s="42"/>
      <c r="B105" s="43"/>
      <c r="C105" s="44"/>
    </row>
    <row r="106" spans="1:5" ht="159" customHeight="1" x14ac:dyDescent="0.45">
      <c r="A106" s="42"/>
      <c r="B106" s="43"/>
      <c r="C106" s="44"/>
    </row>
    <row r="107" spans="1:5" ht="159" customHeight="1" x14ac:dyDescent="0.45">
      <c r="A107" s="42"/>
      <c r="B107" s="43"/>
      <c r="C107" s="44"/>
    </row>
    <row r="108" spans="1:5" ht="159" customHeight="1" x14ac:dyDescent="0.45">
      <c r="A108" s="42"/>
      <c r="B108" s="43"/>
      <c r="C108" s="44"/>
    </row>
    <row r="109" spans="1:5" ht="159" customHeight="1" x14ac:dyDescent="0.45">
      <c r="A109" s="42"/>
      <c r="B109" s="43"/>
      <c r="C109" s="44"/>
    </row>
    <row r="110" spans="1:5" ht="159" customHeight="1" x14ac:dyDescent="0.45">
      <c r="A110" s="42"/>
      <c r="B110" s="43"/>
      <c r="C110" s="44"/>
    </row>
    <row r="111" spans="1:5" ht="159" customHeight="1" x14ac:dyDescent="0.45">
      <c r="A111" s="42"/>
      <c r="B111" s="43"/>
      <c r="C111" s="44"/>
    </row>
    <row r="112" spans="1:5" ht="159" customHeight="1" x14ac:dyDescent="0.45">
      <c r="A112" s="42"/>
      <c r="B112" s="43"/>
      <c r="C112" s="44"/>
    </row>
    <row r="113" spans="1:3" ht="159" customHeight="1" x14ac:dyDescent="0.45">
      <c r="A113" s="42"/>
      <c r="B113" s="43"/>
      <c r="C113" s="44"/>
    </row>
    <row r="114" spans="1:3" ht="159" customHeight="1" x14ac:dyDescent="0.45">
      <c r="A114" s="42"/>
      <c r="B114" s="43"/>
      <c r="C114" s="44"/>
    </row>
    <row r="115" spans="1:3" ht="159" customHeight="1" x14ac:dyDescent="0.45">
      <c r="A115" s="42"/>
      <c r="B115" s="43"/>
      <c r="C115" s="44"/>
    </row>
    <row r="116" spans="1:3" ht="159" customHeight="1" x14ac:dyDescent="0.45">
      <c r="A116" s="42"/>
      <c r="B116" s="43"/>
      <c r="C116" s="44"/>
    </row>
    <row r="117" spans="1:3" ht="159" customHeight="1" x14ac:dyDescent="0.45">
      <c r="A117" s="42"/>
      <c r="B117" s="43"/>
      <c r="C117" s="44"/>
    </row>
    <row r="118" spans="1:3" ht="159" customHeight="1" x14ac:dyDescent="0.45">
      <c r="A118" s="42"/>
      <c r="B118" s="43"/>
      <c r="C118" s="44"/>
    </row>
    <row r="119" spans="1:3" ht="159" customHeight="1" x14ac:dyDescent="0.45">
      <c r="A119" s="42"/>
      <c r="B119" s="43"/>
      <c r="C119" s="44"/>
    </row>
    <row r="120" spans="1:3" ht="159" customHeight="1" x14ac:dyDescent="0.45">
      <c r="A120" s="42"/>
      <c r="B120" s="43"/>
      <c r="C120" s="44"/>
    </row>
    <row r="121" spans="1:3" ht="159" customHeight="1" x14ac:dyDescent="0.45">
      <c r="A121" s="42"/>
      <c r="B121" s="43"/>
      <c r="C121" s="44"/>
    </row>
    <row r="122" spans="1:3" ht="159" customHeight="1" x14ac:dyDescent="0.45">
      <c r="A122" s="42"/>
      <c r="B122" s="43"/>
      <c r="C122" s="44"/>
    </row>
    <row r="123" spans="1:3" ht="159" customHeight="1" x14ac:dyDescent="0.45">
      <c r="A123" s="42"/>
      <c r="B123" s="43"/>
      <c r="C123" s="44"/>
    </row>
    <row r="124" spans="1:3" ht="159" customHeight="1" x14ac:dyDescent="0.45">
      <c r="A124" s="42"/>
      <c r="B124" s="43"/>
      <c r="C124" s="44"/>
    </row>
    <row r="125" spans="1:3" ht="159" customHeight="1" x14ac:dyDescent="0.45">
      <c r="A125" s="42"/>
      <c r="B125" s="43"/>
      <c r="C125" s="44"/>
    </row>
    <row r="126" spans="1:3" ht="159" customHeight="1" x14ac:dyDescent="0.45">
      <c r="A126" s="42"/>
      <c r="B126" s="43"/>
      <c r="C126" s="44"/>
    </row>
    <row r="127" spans="1:3" ht="159" customHeight="1" x14ac:dyDescent="0.45">
      <c r="A127" s="42"/>
      <c r="B127" s="43"/>
      <c r="C127" s="44"/>
    </row>
    <row r="128" spans="1:3" ht="159" customHeight="1" x14ac:dyDescent="0.45">
      <c r="A128" s="42"/>
      <c r="B128" s="43"/>
      <c r="C128" s="44"/>
    </row>
    <row r="129" spans="1:3" ht="159" customHeight="1" x14ac:dyDescent="0.45">
      <c r="A129" s="42"/>
      <c r="B129" s="43"/>
      <c r="C129" s="44"/>
    </row>
    <row r="130" spans="1:3" ht="159" customHeight="1" x14ac:dyDescent="0.45">
      <c r="A130" s="42"/>
      <c r="B130" s="43"/>
      <c r="C130" s="44"/>
    </row>
    <row r="131" spans="1:3" ht="159" customHeight="1" x14ac:dyDescent="0.45">
      <c r="A131" s="42"/>
      <c r="B131" s="43"/>
      <c r="C131" s="44"/>
    </row>
    <row r="132" spans="1:3" ht="159" customHeight="1" x14ac:dyDescent="0.45">
      <c r="A132" s="42"/>
      <c r="B132" s="43"/>
      <c r="C132" s="44"/>
    </row>
    <row r="133" spans="1:3" ht="159" customHeight="1" x14ac:dyDescent="0.45">
      <c r="A133" s="42"/>
      <c r="B133" s="43"/>
      <c r="C133" s="44"/>
    </row>
    <row r="134" spans="1:3" ht="159" customHeight="1" x14ac:dyDescent="0.45">
      <c r="A134" s="42"/>
      <c r="B134" s="43"/>
      <c r="C134" s="44"/>
    </row>
    <row r="135" spans="1:3" ht="159" customHeight="1" x14ac:dyDescent="0.45">
      <c r="A135" s="42"/>
      <c r="B135" s="43"/>
      <c r="C135" s="44"/>
    </row>
    <row r="136" spans="1:3" ht="159" customHeight="1" x14ac:dyDescent="0.45">
      <c r="A136" s="42"/>
      <c r="B136" s="43"/>
      <c r="C136" s="44"/>
    </row>
    <row r="137" spans="1:3" ht="159" customHeight="1" x14ac:dyDescent="0.45">
      <c r="A137" s="42"/>
      <c r="B137" s="43"/>
      <c r="C137" s="44"/>
    </row>
    <row r="138" spans="1:3" ht="159" customHeight="1" x14ac:dyDescent="0.45">
      <c r="A138" s="42"/>
      <c r="B138" s="43"/>
      <c r="C138" s="44"/>
    </row>
    <row r="139" spans="1:3" ht="159" customHeight="1" x14ac:dyDescent="0.45">
      <c r="A139" s="42"/>
      <c r="B139" s="43"/>
      <c r="C139" s="44"/>
    </row>
    <row r="140" spans="1:3" ht="159" customHeight="1" x14ac:dyDescent="0.45">
      <c r="A140" s="42"/>
      <c r="B140" s="43"/>
      <c r="C140" s="44"/>
    </row>
    <row r="141" spans="1:3" ht="159" customHeight="1" x14ac:dyDescent="0.45">
      <c r="A141" s="42"/>
      <c r="B141" s="43"/>
      <c r="C141" s="44"/>
    </row>
    <row r="142" spans="1:3" ht="159" customHeight="1" x14ac:dyDescent="0.45">
      <c r="A142" s="42"/>
      <c r="B142" s="43"/>
      <c r="C142" s="44"/>
    </row>
    <row r="143" spans="1:3" ht="159" customHeight="1" x14ac:dyDescent="0.45">
      <c r="A143" s="42"/>
      <c r="B143" s="43"/>
      <c r="C143" s="44"/>
    </row>
    <row r="144" spans="1:3" ht="159" customHeight="1" x14ac:dyDescent="0.45">
      <c r="A144" s="42"/>
      <c r="B144" s="43"/>
      <c r="C144" s="44"/>
    </row>
    <row r="145" spans="1:3" ht="159" customHeight="1" x14ac:dyDescent="0.45">
      <c r="A145" s="42"/>
      <c r="B145" s="43"/>
      <c r="C145" s="44"/>
    </row>
    <row r="146" spans="1:3" ht="159" customHeight="1" x14ac:dyDescent="0.45">
      <c r="A146" s="42"/>
      <c r="B146" s="43"/>
      <c r="C146" s="44"/>
    </row>
    <row r="147" spans="1:3" ht="159" customHeight="1" x14ac:dyDescent="0.45">
      <c r="A147" s="42"/>
      <c r="B147" s="43"/>
      <c r="C147" s="44"/>
    </row>
    <row r="148" spans="1:3" ht="159" customHeight="1" x14ac:dyDescent="0.45">
      <c r="A148" s="42"/>
      <c r="B148" s="43"/>
      <c r="C148" s="44"/>
    </row>
    <row r="149" spans="1:3" ht="159" customHeight="1" x14ac:dyDescent="0.45">
      <c r="A149" s="42"/>
      <c r="B149" s="43"/>
      <c r="C149" s="44"/>
    </row>
    <row r="150" spans="1:3" ht="159" customHeight="1" x14ac:dyDescent="0.45">
      <c r="A150" s="42"/>
      <c r="B150" s="43"/>
      <c r="C150" s="44"/>
    </row>
    <row r="151" spans="1:3" ht="159" customHeight="1" x14ac:dyDescent="0.45">
      <c r="A151" s="42"/>
      <c r="B151" s="43"/>
      <c r="C151" s="44"/>
    </row>
    <row r="152" spans="1:3" ht="159" customHeight="1" x14ac:dyDescent="0.45">
      <c r="A152" s="42"/>
      <c r="B152" s="43"/>
      <c r="C152" s="44"/>
    </row>
    <row r="153" spans="1:3" ht="159" customHeight="1" x14ac:dyDescent="0.45">
      <c r="A153" s="42"/>
      <c r="B153" s="43"/>
      <c r="C153" s="44"/>
    </row>
    <row r="154" spans="1:3" ht="159" customHeight="1" x14ac:dyDescent="0.45">
      <c r="A154" s="42"/>
      <c r="B154" s="43"/>
      <c r="C154" s="44"/>
    </row>
    <row r="155" spans="1:3" ht="159" customHeight="1" x14ac:dyDescent="0.45">
      <c r="A155" s="42"/>
      <c r="B155" s="43"/>
      <c r="C155" s="44"/>
    </row>
    <row r="156" spans="1:3" ht="159" customHeight="1" x14ac:dyDescent="0.45">
      <c r="A156" s="42"/>
      <c r="B156" s="43"/>
      <c r="C156" s="44"/>
    </row>
    <row r="157" spans="1:3" ht="159" customHeight="1" x14ac:dyDescent="0.45">
      <c r="A157" s="42"/>
      <c r="B157" s="43"/>
      <c r="C157" s="44"/>
    </row>
    <row r="158" spans="1:3" ht="159" customHeight="1" x14ac:dyDescent="0.45">
      <c r="A158" s="42"/>
      <c r="B158" s="43"/>
      <c r="C158" s="44"/>
    </row>
    <row r="159" spans="1:3" ht="159" customHeight="1" x14ac:dyDescent="0.45">
      <c r="A159" s="42"/>
      <c r="B159" s="43"/>
      <c r="C159" s="44"/>
    </row>
    <row r="160" spans="1:3" ht="159" customHeight="1" x14ac:dyDescent="0.45">
      <c r="A160" s="42"/>
      <c r="B160" s="43"/>
      <c r="C160" s="44"/>
    </row>
    <row r="161" spans="1:3" ht="159" customHeight="1" x14ac:dyDescent="0.45">
      <c r="A161" s="42"/>
      <c r="B161" s="43"/>
      <c r="C161" s="44"/>
    </row>
    <row r="162" spans="1:3" ht="159" customHeight="1" x14ac:dyDescent="0.45">
      <c r="A162" s="42"/>
      <c r="B162" s="43"/>
      <c r="C162" s="44"/>
    </row>
    <row r="163" spans="1:3" ht="159" customHeight="1" x14ac:dyDescent="0.45">
      <c r="A163" s="42"/>
      <c r="B163" s="43"/>
      <c r="C163" s="44"/>
    </row>
    <row r="164" spans="1:3" ht="159" customHeight="1" x14ac:dyDescent="0.45">
      <c r="A164" s="42"/>
      <c r="B164" s="43"/>
      <c r="C164" s="44"/>
    </row>
    <row r="165" spans="1:3" ht="159" customHeight="1" x14ac:dyDescent="0.45">
      <c r="A165" s="42"/>
      <c r="B165" s="43"/>
      <c r="C165" s="44"/>
    </row>
  </sheetData>
  <sheetProtection algorithmName="SHA-512" hashValue="q6/ae/OA82jiY/BK1xeB9g/fewWvCFzDDeIDHlFB8wytxEOGLA+ky0Hk6vYcQReIJw1g8GN9FOoaMZCKiMQniQ==" saltValue="896PTvBdgSgmmYtDd3/ECg==" spinCount="100000" sheet="1" objects="1" scenarios="1" sort="0" autoFilter="0"/>
  <autoFilter ref="A8:C8" xr:uid="{2F46AADE-C29D-4C5F-B768-EB688748FE61}"/>
  <mergeCells count="6">
    <mergeCell ref="A7:B7"/>
    <mergeCell ref="A1:B1"/>
    <mergeCell ref="A2:B2"/>
    <mergeCell ref="A3:B3"/>
    <mergeCell ref="A5:B5"/>
    <mergeCell ref="A6:B6"/>
  </mergeCells>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F0A09-965D-43EB-94E3-58DDDE299B4F}">
  <dimension ref="A1:K37"/>
  <sheetViews>
    <sheetView showGridLines="0" zoomScale="80" zoomScaleNormal="80" workbookViewId="0">
      <selection activeCell="M20" sqref="M20"/>
    </sheetView>
  </sheetViews>
  <sheetFormatPr baseColWidth="10" defaultColWidth="8.86328125" defaultRowHeight="14.25" x14ac:dyDescent="0.45"/>
  <cols>
    <col min="1" max="1" width="12" customWidth="1"/>
    <col min="2" max="2" width="14.265625" customWidth="1"/>
    <col min="3" max="3" width="10.3984375" bestFit="1" customWidth="1"/>
  </cols>
  <sheetData>
    <row r="1" spans="1:11" ht="41.45" customHeight="1" x14ac:dyDescent="0.45">
      <c r="H1" s="1"/>
      <c r="I1" s="1"/>
    </row>
    <row r="3" spans="1:11" ht="18" x14ac:dyDescent="0.55000000000000004">
      <c r="A3" s="133" t="s">
        <v>552</v>
      </c>
      <c r="B3" s="133"/>
      <c r="C3" s="133"/>
      <c r="D3" s="133"/>
      <c r="E3" s="133"/>
      <c r="F3" s="133"/>
      <c r="G3" s="133"/>
      <c r="H3" s="133"/>
      <c r="I3" s="133"/>
    </row>
    <row r="4" spans="1:11" ht="18" x14ac:dyDescent="0.55000000000000004">
      <c r="D4" s="94"/>
    </row>
    <row r="6" spans="1:11" ht="19.899999999999999" customHeight="1" x14ac:dyDescent="0.45">
      <c r="A6" s="137" t="s">
        <v>553</v>
      </c>
      <c r="B6" s="137"/>
      <c r="C6" s="134" t="str">
        <f>'2. Autoevaluacion'!C11</f>
        <v xml:space="preserve">Ejemplo: Agrícola Don Juan Ltda.  </v>
      </c>
      <c r="D6" s="135"/>
      <c r="E6" s="135"/>
      <c r="F6" s="136"/>
    </row>
    <row r="7" spans="1:11" ht="19.899999999999999" customHeight="1" x14ac:dyDescent="0.45">
      <c r="A7" s="138" t="s">
        <v>554</v>
      </c>
      <c r="B7" s="139"/>
      <c r="C7" s="134" t="str">
        <f>'2. Autoevaluacion'!C12</f>
        <v>Ejemplo: 12.345.678-9</v>
      </c>
      <c r="D7" s="135"/>
      <c r="E7" s="135"/>
      <c r="F7" s="136"/>
    </row>
    <row r="8" spans="1:11" ht="19.899999999999999" customHeight="1" x14ac:dyDescent="0.45">
      <c r="A8" s="137" t="s">
        <v>555</v>
      </c>
      <c r="B8" s="137"/>
      <c r="C8" s="134" t="str">
        <f>'2. Autoevaluacion'!C24</f>
        <v xml:space="preserve">Ejemplo: Fundo El Rovles         </v>
      </c>
      <c r="D8" s="135"/>
      <c r="E8" s="135"/>
      <c r="F8" s="136"/>
    </row>
    <row r="9" spans="1:11" ht="19.899999999999999" customHeight="1" x14ac:dyDescent="0.45">
      <c r="A9" s="114" t="s">
        <v>556</v>
      </c>
      <c r="B9" s="114"/>
      <c r="C9" s="128"/>
      <c r="D9" s="129"/>
      <c r="E9" s="129"/>
      <c r="F9" s="130"/>
    </row>
    <row r="10" spans="1:11" ht="19.899999999999999" customHeight="1" x14ac:dyDescent="0.45">
      <c r="A10" s="114" t="s">
        <v>557</v>
      </c>
      <c r="B10" s="115"/>
      <c r="C10" s="126"/>
      <c r="D10" s="127"/>
      <c r="E10" s="131"/>
      <c r="F10" s="132"/>
    </row>
    <row r="12" spans="1:11" ht="14.25" customHeight="1" x14ac:dyDescent="0.45">
      <c r="A12" s="116" t="s">
        <v>558</v>
      </c>
      <c r="B12" s="116"/>
      <c r="C12" s="116"/>
      <c r="D12" s="116"/>
      <c r="E12" s="116"/>
      <c r="F12" s="116"/>
      <c r="G12" s="116"/>
      <c r="H12" s="116"/>
      <c r="I12" s="116"/>
    </row>
    <row r="13" spans="1:11" x14ac:dyDescent="0.45">
      <c r="A13" s="116"/>
      <c r="B13" s="116"/>
      <c r="C13" s="116"/>
      <c r="D13" s="116"/>
      <c r="E13" s="116"/>
      <c r="F13" s="116"/>
      <c r="G13" s="116"/>
      <c r="H13" s="116"/>
      <c r="I13" s="116"/>
    </row>
    <row r="14" spans="1:11" x14ac:dyDescent="0.45">
      <c r="A14" s="116"/>
      <c r="B14" s="116"/>
      <c r="C14" s="116"/>
      <c r="D14" s="116"/>
      <c r="E14" s="116"/>
      <c r="F14" s="116"/>
      <c r="G14" s="116"/>
      <c r="H14" s="116"/>
      <c r="I14" s="116"/>
      <c r="K14" s="3"/>
    </row>
    <row r="15" spans="1:11" x14ac:dyDescent="0.45">
      <c r="A15" s="116"/>
      <c r="B15" s="116"/>
      <c r="C15" s="116"/>
      <c r="D15" s="116"/>
      <c r="E15" s="116"/>
      <c r="F15" s="116"/>
      <c r="G15" s="116"/>
      <c r="H15" s="116"/>
      <c r="I15" s="116"/>
    </row>
    <row r="16" spans="1:11" x14ac:dyDescent="0.45">
      <c r="A16" s="116"/>
      <c r="B16" s="116"/>
      <c r="C16" s="116"/>
      <c r="D16" s="116"/>
      <c r="E16" s="116"/>
      <c r="F16" s="116"/>
      <c r="G16" s="116"/>
      <c r="H16" s="116"/>
      <c r="I16" s="116"/>
      <c r="K16" s="4"/>
    </row>
    <row r="17" spans="1:11" x14ac:dyDescent="0.45">
      <c r="A17" s="93"/>
      <c r="B17" s="93"/>
      <c r="C17" s="93"/>
      <c r="D17" s="93"/>
      <c r="E17" s="93"/>
      <c r="F17" s="93"/>
      <c r="G17" s="93"/>
      <c r="H17" s="93"/>
      <c r="I17" s="93"/>
      <c r="K17" s="4"/>
    </row>
    <row r="18" spans="1:11" x14ac:dyDescent="0.45">
      <c r="A18" t="s">
        <v>559</v>
      </c>
    </row>
    <row r="20" spans="1:11" ht="48.75" customHeight="1" x14ac:dyDescent="0.45">
      <c r="A20" s="55"/>
      <c r="B20" s="117" t="s">
        <v>560</v>
      </c>
      <c r="C20" s="118"/>
      <c r="D20" s="119"/>
      <c r="F20" s="56"/>
      <c r="G20" s="117" t="s">
        <v>561</v>
      </c>
      <c r="H20" s="118"/>
      <c r="I20" s="119"/>
    </row>
    <row r="22" spans="1:11" x14ac:dyDescent="0.45">
      <c r="A22" t="s">
        <v>562</v>
      </c>
    </row>
    <row r="24" spans="1:11" ht="14.25" customHeight="1" x14ac:dyDescent="0.45">
      <c r="A24" s="120" t="s">
        <v>563</v>
      </c>
      <c r="B24" s="121"/>
      <c r="C24" s="122"/>
      <c r="D24" s="5"/>
      <c r="E24" s="120" t="s">
        <v>564</v>
      </c>
      <c r="F24" s="121"/>
      <c r="G24" s="121"/>
      <c r="H24" s="121"/>
      <c r="I24" s="122"/>
    </row>
    <row r="25" spans="1:11" x14ac:dyDescent="0.45">
      <c r="A25" s="123"/>
      <c r="B25" s="124"/>
      <c r="C25" s="125"/>
      <c r="D25" s="5"/>
      <c r="E25" s="123"/>
      <c r="F25" s="124"/>
      <c r="G25" s="124"/>
      <c r="H25" s="124"/>
      <c r="I25" s="125"/>
    </row>
    <row r="26" spans="1:11" ht="88.9" customHeight="1" x14ac:dyDescent="0.45">
      <c r="A26" s="108" t="s">
        <v>565</v>
      </c>
      <c r="B26" s="109"/>
      <c r="C26" s="110"/>
      <c r="D26" s="5"/>
      <c r="E26" s="108" t="s">
        <v>566</v>
      </c>
      <c r="F26" s="109"/>
      <c r="G26" s="109"/>
      <c r="H26" s="109"/>
      <c r="I26" s="110"/>
    </row>
    <row r="27" spans="1:11" x14ac:dyDescent="0.45">
      <c r="A27" s="108"/>
      <c r="B27" s="109"/>
      <c r="C27" s="110"/>
      <c r="E27" s="108"/>
      <c r="F27" s="109"/>
      <c r="G27" s="109"/>
      <c r="H27" s="109"/>
      <c r="I27" s="110"/>
    </row>
    <row r="28" spans="1:11" ht="38.25" customHeight="1" x14ac:dyDescent="0.45">
      <c r="A28" s="111"/>
      <c r="B28" s="112"/>
      <c r="C28" s="113"/>
      <c r="E28" s="111"/>
      <c r="F28" s="112"/>
      <c r="G28" s="112"/>
      <c r="H28" s="112"/>
      <c r="I28" s="113"/>
    </row>
    <row r="30" spans="1:11" x14ac:dyDescent="0.45">
      <c r="A30" s="6" t="s">
        <v>567</v>
      </c>
      <c r="B30" s="7"/>
      <c r="C30" s="7"/>
      <c r="D30" s="7"/>
      <c r="E30" s="7"/>
      <c r="F30" s="7"/>
      <c r="G30" s="7"/>
      <c r="H30" s="7"/>
      <c r="I30" s="8"/>
    </row>
    <row r="31" spans="1:11" x14ac:dyDescent="0.45">
      <c r="A31" s="9"/>
      <c r="B31" s="10"/>
      <c r="C31" s="10"/>
      <c r="D31" s="10"/>
      <c r="E31" s="10"/>
      <c r="F31" s="10"/>
      <c r="G31" s="10"/>
      <c r="H31" s="10"/>
      <c r="I31" s="11"/>
    </row>
    <row r="32" spans="1:11" x14ac:dyDescent="0.45">
      <c r="A32" s="9"/>
      <c r="B32" s="10"/>
      <c r="C32" s="10"/>
      <c r="D32" s="10"/>
      <c r="E32" s="10"/>
      <c r="F32" s="10"/>
      <c r="G32" s="10"/>
      <c r="H32" s="10"/>
      <c r="I32" s="11"/>
    </row>
    <row r="33" spans="1:9" x14ac:dyDescent="0.45">
      <c r="A33" s="12"/>
      <c r="B33" s="13"/>
      <c r="C33" s="13"/>
      <c r="D33" s="13"/>
      <c r="E33" s="13"/>
      <c r="F33" s="13"/>
      <c r="G33" s="13"/>
      <c r="H33" s="13"/>
      <c r="I33" s="14"/>
    </row>
    <row r="35" spans="1:9" ht="32.25" customHeight="1" x14ac:dyDescent="0.45">
      <c r="A35" s="15" t="s">
        <v>568</v>
      </c>
      <c r="B35" s="13"/>
      <c r="C35" s="13"/>
      <c r="F35" s="15" t="s">
        <v>569</v>
      </c>
      <c r="G35" s="16"/>
      <c r="H35" s="13"/>
      <c r="I35" s="50"/>
    </row>
    <row r="36" spans="1:9" ht="26.65" x14ac:dyDescent="0.45">
      <c r="A36" s="79" t="s">
        <v>570</v>
      </c>
      <c r="B36" s="17"/>
      <c r="C36" s="2"/>
      <c r="F36" s="18" t="s">
        <v>571</v>
      </c>
      <c r="G36" s="19"/>
      <c r="H36" s="13"/>
      <c r="I36" s="20" t="s">
        <v>572</v>
      </c>
    </row>
    <row r="37" spans="1:9" x14ac:dyDescent="0.45">
      <c r="A37" s="21"/>
      <c r="I37" s="22"/>
    </row>
  </sheetData>
  <sheetProtection algorithmName="SHA-512" hashValue="BSAxQUAboSv/+ZSzKcaMuJzHFeAotxamqNhAdYjxlI3x4wItNsR1X+VEfuR40tRsuVYqenajp7JixpAYo2Y7ZQ==" saltValue="zqQMxFuzKPnzwvdYmhqGNw==" spinCount="100000" sheet="1" objects="1" scenarios="1"/>
  <mergeCells count="19">
    <mergeCell ref="A3:I3"/>
    <mergeCell ref="C6:F6"/>
    <mergeCell ref="C7:F7"/>
    <mergeCell ref="C8:F8"/>
    <mergeCell ref="A6:B6"/>
    <mergeCell ref="A7:B7"/>
    <mergeCell ref="A8:B8"/>
    <mergeCell ref="A26:C28"/>
    <mergeCell ref="E26:I28"/>
    <mergeCell ref="A9:B9"/>
    <mergeCell ref="A10:B10"/>
    <mergeCell ref="A12:I16"/>
    <mergeCell ref="B20:D20"/>
    <mergeCell ref="G20:I20"/>
    <mergeCell ref="A24:C25"/>
    <mergeCell ref="E24:I25"/>
    <mergeCell ref="C10:D10"/>
    <mergeCell ref="C9:F9"/>
    <mergeCell ref="E10:F10"/>
  </mergeCells>
  <pageMargins left="0.7" right="0.7" top="0.75" bottom="0.75" header="0.3" footer="0.3"/>
  <pageSetup scale="93"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Data</vt:lpstr>
      <vt:lpstr>Data2</vt:lpstr>
      <vt:lpstr>SSPP</vt:lpstr>
      <vt:lpstr>1. Instrucciones</vt:lpstr>
      <vt:lpstr>2. Autoevaluacion</vt:lpstr>
      <vt:lpstr>3. Pauta auditoria</vt:lpstr>
      <vt:lpstr>4. Documentacion</vt:lpstr>
      <vt:lpstr>5. Ejecución auditoria</vt:lpstr>
      <vt:lpstr>'2. Autoevaluacion'!Área_de_impresión</vt:lpstr>
      <vt:lpstr>valparaiso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Perez</dc:creator>
  <cp:keywords/>
  <dc:description/>
  <cp:lastModifiedBy>Carlos Pérez</cp:lastModifiedBy>
  <cp:revision/>
  <cp:lastPrinted>2026-08-13T15:22:04Z</cp:lastPrinted>
  <dcterms:created xsi:type="dcterms:W3CDTF">2015-06-05T18:19:34Z</dcterms:created>
  <dcterms:modified xsi:type="dcterms:W3CDTF">2026-08-13T15:36:11Z</dcterms:modified>
  <cp:category/>
  <cp:contentStatus/>
</cp:coreProperties>
</file>